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747" firstSheet="20" activeTab="22"/>
  </bookViews>
  <sheets>
    <sheet name="ISCRITTI" sheetId="1" r:id="rId1"/>
    <sheet name="BATTERIE TL MASCHILE I" sheetId="2" r:id="rId2"/>
    <sheet name="BATTERIE TL FEMMINILE" sheetId="3" r:id="rId3"/>
    <sheet name="BATTERIE TL MASCHILE II" sheetId="4" r:id="rId4"/>
    <sheet name="BATTERIE STAFFETTA" sheetId="5" r:id="rId5"/>
    <sheet name="BATTERIE SUPER BIATHLON M" sheetId="6" r:id="rId6"/>
    <sheet name="BATTERIE SUPER BIATHLON F" sheetId="7" r:id="rId7"/>
    <sheet name="BATTERIE BIATHLON MASCHILE I" sheetId="8" r:id="rId8"/>
    <sheet name="BATTERIE BIATHLON FEMMINILE" sheetId="9" r:id="rId9"/>
    <sheet name="BATTERIE BIATHLON MASCHILE II" sheetId="10" r:id="rId10"/>
    <sheet name="TIRO LIBERO MASCHILE I" sheetId="11" r:id="rId11"/>
    <sheet name="TIRO LIBERO FEMMINILE" sheetId="12" r:id="rId12"/>
    <sheet name="TIRO LIBERO MASCHILE II" sheetId="13" r:id="rId13"/>
    <sheet name="STAFFETTA" sheetId="14" r:id="rId14"/>
    <sheet name="SUPER BIATHLON MASCHILE" sheetId="15" r:id="rId15"/>
    <sheet name="SUPER BIATHLON FEMMINILE" sheetId="16" r:id="rId16"/>
    <sheet name="BIATHLON MASCHILE I" sheetId="17" r:id="rId17"/>
    <sheet name="BIATHLON FEMMINILE" sheetId="18" r:id="rId18"/>
    <sheet name="BIATHLON MASCHILE II" sheetId="19" r:id="rId19"/>
    <sheet name="GENERALE TIRO LIBERO" sheetId="20" r:id="rId20"/>
    <sheet name="GENERALE SUPER BIATHLON" sheetId="21" r:id="rId21"/>
    <sheet name="GENERALE BIATHLON" sheetId="22" r:id="rId22"/>
    <sheet name="SUPERCOMBINATA" sheetId="23" r:id="rId23"/>
  </sheets>
  <definedNames>
    <definedName name="__xlnm._FilterDatabase" localSheetId="17">'BIATHLON FEMMINILE'!$A$15:$L$15</definedName>
    <definedName name="__xlnm._FilterDatabase" localSheetId="16">'BIATHLON MASCHILE I'!$A$15:$L$15</definedName>
    <definedName name="__xlnm._FilterDatabase" localSheetId="18">'BIATHLON MASCHILE II'!$A$15:$L$15</definedName>
    <definedName name="__xlnm._FilterDatabase" localSheetId="21">'GENERALE BIATHLON'!$A$15:$L$15</definedName>
    <definedName name="__xlnm._FilterDatabase" localSheetId="20">'GENERALE SUPER BIATHLON'!$A$14:$M$14</definedName>
    <definedName name="__xlnm._FilterDatabase" localSheetId="19">'GENERALE TIRO LIBERO'!$A$14:$AA$14</definedName>
    <definedName name="__xlnm._FilterDatabase" localSheetId="0">'ISCRITTI'!$E$6:$M$60</definedName>
    <definedName name="__xlnm._FilterDatabase" localSheetId="13">'STAFFETTA'!$A$15:$Y$15</definedName>
    <definedName name="__xlnm._FilterDatabase" localSheetId="15">'SUPER BIATHLON FEMMINILE'!$A$14:$M$14</definedName>
    <definedName name="__xlnm._FilterDatabase" localSheetId="14">'SUPER BIATHLON MASCHILE'!$A$14:$M$14</definedName>
    <definedName name="__xlnm._FilterDatabase" localSheetId="11">'TIRO LIBERO FEMMINILE'!$A$14:$AA$14</definedName>
    <definedName name="__xlnm._FilterDatabase" localSheetId="10">'TIRO LIBERO MASCHILE I'!$A$14:$AA$14</definedName>
    <definedName name="__xlnm._FilterDatabase" localSheetId="12">'TIRO LIBERO MASCHILE II'!$A$14:$AA$14</definedName>
    <definedName name="__xlnm._FilterDatabase_1">'ISCRITTI'!$E$6:$M$60</definedName>
    <definedName name="__xlnm._FilterDatabase_1_1" localSheetId="19">'GENERALE TIRO LIBERO'!$A$14:$AA$14</definedName>
    <definedName name="__xlnm._FilterDatabase_1_1" localSheetId="12">'TIRO LIBERO MASCHILE II'!$A$14:$AA$14</definedName>
    <definedName name="__xlnm._FilterDatabase_1_1">'TIRO LIBERO MASCHILE I'!$A$14:$AA$14</definedName>
    <definedName name="__xlnm._FilterDatabase_2">'TIRO LIBERO FEMMINILE'!$A$14:$AA$14</definedName>
    <definedName name="__xlnm._FilterDatabase_3">'STAFFETTA'!$A$15:$Y$15</definedName>
    <definedName name="__xlnm._FilterDatabase_4" localSheetId="18">'BIATHLON MASCHILE II'!$A$15:$L$15</definedName>
    <definedName name="__xlnm._FilterDatabase_4" localSheetId="21">'GENERALE BIATHLON'!$A$15:$L$15</definedName>
    <definedName name="__xlnm._FilterDatabase_4">'BIATHLON MASCHILE I'!$A$15:$L$15</definedName>
    <definedName name="__xlnm._FilterDatabase_5">'BIATHLON FEMMINILE'!$A$15:$L$15</definedName>
    <definedName name="__xlnm._FilterDatabase_6" localSheetId="20">'GENERALE SUPER BIATHLON'!$A$14:$M$14</definedName>
    <definedName name="__xlnm._FilterDatabase_6">'SUPER BIATHLON MASCHILE'!$A$14:$M$14</definedName>
    <definedName name="__xlnm._FilterDatabase_7">'SUPER BIATHLON FEMMINILE'!$A$14:$M$14</definedName>
    <definedName name="_xlnm._FilterDatabase" localSheetId="17" hidden="1">'BIATHLON FEMMINILE'!$A$15:$L$15</definedName>
    <definedName name="_xlnm._FilterDatabase" localSheetId="16" hidden="1">'BIATHLON MASCHILE I'!$A$15:$L$15</definedName>
    <definedName name="_xlnm._FilterDatabase" localSheetId="18" hidden="1">'BIATHLON MASCHILE II'!$A$15:$L$15</definedName>
    <definedName name="_xlnm._FilterDatabase" localSheetId="21" hidden="1">'GENERALE BIATHLON'!$A$15:$L$15</definedName>
    <definedName name="_xlnm._FilterDatabase" localSheetId="20" hidden="1">'GENERALE SUPER BIATHLON'!$A$14:$M$14</definedName>
    <definedName name="_xlnm._FilterDatabase" localSheetId="19" hidden="1">'GENERALE TIRO LIBERO'!$A$14:$AA$14</definedName>
    <definedName name="_xlnm._FilterDatabase" localSheetId="0" hidden="1">'ISCRITTI'!$E$6:$M$60</definedName>
    <definedName name="_xlnm._FilterDatabase" localSheetId="13" hidden="1">'STAFFETTA'!$A$15:$Y$15</definedName>
    <definedName name="_xlnm._FilterDatabase" localSheetId="15" hidden="1">'SUPER BIATHLON FEMMINILE'!$A$14:$M$14</definedName>
    <definedName name="_xlnm._FilterDatabase" localSheetId="14" hidden="1">'SUPER BIATHLON MASCHILE'!$A$14:$M$14</definedName>
    <definedName name="_xlnm._FilterDatabase" localSheetId="11" hidden="1">'TIRO LIBERO FEMMINILE'!$A$14:$AA$14</definedName>
    <definedName name="_xlnm._FilterDatabase" localSheetId="10" hidden="1">'TIRO LIBERO MASCHILE I'!$A$14:$AA$14</definedName>
    <definedName name="_xlnm._FilterDatabase" localSheetId="12" hidden="1">'TIRO LIBERO MASCHILE II'!$A$14:$AA$14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E13" authorId="0">
      <text>
        <r>
          <rPr>
            <b/>
            <sz val="8"/>
            <color indexed="8"/>
            <rFont val="Tahoma"/>
            <family val="2"/>
          </rPr>
          <t xml:space="preserve">Inserire il tempo dato dai cronometristi
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Inserire il tempo dato dai cronometristi
</t>
        </r>
      </text>
    </comment>
    <comment ref="X13" authorId="0">
      <text>
        <r>
          <rPr>
            <b/>
            <sz val="8"/>
            <color indexed="8"/>
            <rFont val="Tahoma"/>
            <family val="2"/>
          </rPr>
          <t>Per ogni superamento della linea di tiro, addebitare 100pts/tiro</t>
        </r>
      </text>
    </comment>
    <comment ref="Z13" authorId="0">
      <text>
        <r>
          <rPr>
            <b/>
            <sz val="8"/>
            <color indexed="8"/>
            <rFont val="Tahoma"/>
            <family val="2"/>
          </rPr>
          <t>Per ogni superamento della linea di tiro, addebitare 100pts/tiro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E13" authorId="0">
      <text>
        <r>
          <rPr>
            <b/>
            <sz val="8"/>
            <color indexed="8"/>
            <rFont val="Tahoma"/>
            <family val="2"/>
          </rPr>
          <t xml:space="preserve">Inserire il tempo dato dai cronometristi
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Inserire il tempo dato dai cronometristi
</t>
        </r>
      </text>
    </comment>
    <comment ref="X13" authorId="0">
      <text>
        <r>
          <rPr>
            <b/>
            <sz val="8"/>
            <color indexed="8"/>
            <rFont val="Tahoma"/>
            <family val="2"/>
          </rPr>
          <t>Per ogni superamento della linea di tiro, addebitare 50pts/tiro</t>
        </r>
      </text>
    </comment>
    <comment ref="Z13" authorId="0">
      <text>
        <r>
          <rPr>
            <b/>
            <sz val="8"/>
            <color indexed="8"/>
            <rFont val="Tahoma"/>
            <family val="2"/>
          </rPr>
          <t>Per ogni superamento della linea di tiro, addebitare 50pts/tiro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E13" authorId="0">
      <text>
        <r>
          <rPr>
            <b/>
            <sz val="8"/>
            <color indexed="8"/>
            <rFont val="Tahoma"/>
            <family val="2"/>
          </rPr>
          <t xml:space="preserve">Inserire il tempo dato dai cronometristi
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Inserire il tempo dato dai cronometristi
</t>
        </r>
      </text>
    </comment>
    <comment ref="X13" authorId="0">
      <text>
        <r>
          <rPr>
            <b/>
            <sz val="8"/>
            <color indexed="8"/>
            <rFont val="Tahoma"/>
            <family val="2"/>
          </rPr>
          <t>Per ogni superamento della linea di tiro, addebitare 100pts/tiro</t>
        </r>
      </text>
    </comment>
    <comment ref="Z13" authorId="0">
      <text>
        <r>
          <rPr>
            <b/>
            <sz val="8"/>
            <color indexed="8"/>
            <rFont val="Tahoma"/>
            <family val="2"/>
          </rPr>
          <t>Per ogni superamento della linea di tiro, addebitare 100pts/tiro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J13" authorId="0">
      <text>
        <r>
          <rPr>
            <b/>
            <sz val="8"/>
            <color indexed="8"/>
            <rFont val="Tahoma"/>
            <family val="2"/>
          </rPr>
          <t xml:space="preserve">Inserire i tempi dati dai Cronometristi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H13" authorId="0">
      <text>
        <r>
          <rPr>
            <b/>
            <sz val="8"/>
            <color indexed="8"/>
            <rFont val="Tahoma"/>
            <family val="2"/>
          </rPr>
          <t xml:space="preserve">Inserire il tempo dato dai cronometristi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H13" authorId="0">
      <text>
        <r>
          <rPr>
            <b/>
            <sz val="8"/>
            <color indexed="8"/>
            <rFont val="Tahoma"/>
            <family val="2"/>
          </rPr>
          <t xml:space="preserve">Inserire il tempo dato dai cronometristi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F14" authorId="0">
      <text>
        <r>
          <rPr>
            <b/>
            <sz val="8"/>
            <color indexed="8"/>
            <rFont val="Tahoma"/>
            <family val="2"/>
          </rPr>
          <t xml:space="preserve">Inserire il tempo dato dai cronometristi
</t>
        </r>
      </text>
    </comment>
    <comment ref="J14" authorId="0">
      <text>
        <r>
          <rPr>
            <b/>
            <sz val="8"/>
            <color indexed="8"/>
            <rFont val="Tahoma"/>
            <family val="2"/>
          </rPr>
          <t>Per ogni superamento della linea di tiro, addebitare 30sec/tiro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F14" authorId="0">
      <text>
        <r>
          <rPr>
            <b/>
            <sz val="8"/>
            <color indexed="8"/>
            <rFont val="Tahoma"/>
            <family val="2"/>
          </rPr>
          <t xml:space="preserve">Inserire il tempo dato dai cronometristi
</t>
        </r>
      </text>
    </comment>
    <comment ref="J14" authorId="0">
      <text>
        <r>
          <rPr>
            <b/>
            <sz val="8"/>
            <color indexed="8"/>
            <rFont val="Tahoma"/>
            <family val="2"/>
          </rPr>
          <t>Per ogni superamento della linea di tiro, addebitare 30sec/tiro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F14" authorId="0">
      <text>
        <r>
          <rPr>
            <b/>
            <sz val="8"/>
            <color indexed="8"/>
            <rFont val="Tahoma"/>
            <family val="2"/>
          </rPr>
          <t xml:space="preserve">Inserire il tempo dato dai cronometristi
</t>
        </r>
      </text>
    </comment>
    <comment ref="J14" authorId="0">
      <text>
        <r>
          <rPr>
            <b/>
            <sz val="8"/>
            <color indexed="8"/>
            <rFont val="Tahoma"/>
            <family val="2"/>
          </rPr>
          <t>Per ogni superamento della linea di tiro, addebitare 30sec/tiro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E13" authorId="0">
      <text>
        <r>
          <rPr>
            <b/>
            <sz val="8"/>
            <color indexed="8"/>
            <rFont val="Tahoma"/>
            <family val="2"/>
          </rPr>
          <t xml:space="preserve">Inserire il tempo dato dai cronometristi
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Inserire il tempo dato dai cronometristi
</t>
        </r>
      </text>
    </comment>
    <comment ref="X13" authorId="0">
      <text>
        <r>
          <rPr>
            <b/>
            <sz val="8"/>
            <color indexed="8"/>
            <rFont val="Tahoma"/>
            <family val="2"/>
          </rPr>
          <t>Per ogni superamento della linea di tiro, addebitare 100pts/tiro</t>
        </r>
      </text>
    </comment>
    <comment ref="Z13" authorId="0">
      <text>
        <r>
          <rPr>
            <b/>
            <sz val="8"/>
            <color indexed="8"/>
            <rFont val="Tahoma"/>
            <family val="2"/>
          </rPr>
          <t>Per ogni superamento della linea di tiro, addebitare 100pts/tiro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H13" authorId="0">
      <text>
        <r>
          <rPr>
            <b/>
            <sz val="8"/>
            <color indexed="8"/>
            <rFont val="Tahoma"/>
            <family val="2"/>
          </rPr>
          <t xml:space="preserve">Inserire il tempo dato dai cronometristi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14" authorId="0">
      <text>
        <r>
          <rPr>
            <b/>
            <sz val="8"/>
            <color indexed="8"/>
            <rFont val="Tahoma"/>
            <family val="2"/>
          </rPr>
          <t xml:space="preserve">Inserire il tempo dato dai cronometristi
</t>
        </r>
      </text>
    </comment>
    <comment ref="J14" authorId="0">
      <text>
        <r>
          <rPr>
            <b/>
            <sz val="8"/>
            <color indexed="8"/>
            <rFont val="Tahoma"/>
            <family val="2"/>
          </rPr>
          <t>Per ogni superamento della linea di tiro, addebitare 30sec/tiro</t>
        </r>
      </text>
    </comment>
  </commentList>
</comments>
</file>

<file path=xl/sharedStrings.xml><?xml version="1.0" encoding="utf-8"?>
<sst xmlns="http://schemas.openxmlformats.org/spreadsheetml/2006/main" count="1516" uniqueCount="371">
  <si>
    <t>N.</t>
  </si>
  <si>
    <t>ATLETA</t>
  </si>
  <si>
    <t>SOCIETA'</t>
  </si>
  <si>
    <t>DISCIPLINE</t>
  </si>
  <si>
    <t>COGNOME</t>
  </si>
  <si>
    <t>NOME</t>
  </si>
  <si>
    <t>ST</t>
  </si>
  <si>
    <t>SCATTARETICA</t>
  </si>
  <si>
    <t>X</t>
  </si>
  <si>
    <t>DELLA TORRE</t>
  </si>
  <si>
    <t>FORNACIARI</t>
  </si>
  <si>
    <t>MIMOTTI</t>
  </si>
  <si>
    <t>ROSSI</t>
  </si>
  <si>
    <t>VAGELLI</t>
  </si>
  <si>
    <t>ALBANO</t>
  </si>
  <si>
    <t>ALESSI</t>
  </si>
  <si>
    <t>ALIFFI</t>
  </si>
  <si>
    <t>BATTILOMO</t>
  </si>
  <si>
    <t>LANTIERI</t>
  </si>
  <si>
    <t>MELLUZZO</t>
  </si>
  <si>
    <t>CINQUEGRANA</t>
  </si>
  <si>
    <t>SCAPELLATO</t>
  </si>
  <si>
    <t>VIZZINI</t>
  </si>
  <si>
    <t>ZITO</t>
  </si>
  <si>
    <t>PAGANO</t>
  </si>
  <si>
    <t>CORSIA 1</t>
  </si>
  <si>
    <t>CORSIA 2</t>
  </si>
  <si>
    <t>CORSIA 3</t>
  </si>
  <si>
    <t>CORSIA 4</t>
  </si>
  <si>
    <t>I BATTERIA</t>
  </si>
  <si>
    <t>II BATTERIA</t>
  </si>
  <si>
    <t>LO PIANO</t>
  </si>
  <si>
    <t>III BATTERIA</t>
  </si>
  <si>
    <t>IV BATTERIA</t>
  </si>
  <si>
    <t>V BATTERIA</t>
  </si>
  <si>
    <t>BELLI</t>
  </si>
  <si>
    <t>ARGENTINO</t>
  </si>
  <si>
    <t>VI BATTERIA</t>
  </si>
  <si>
    <t>LONGOBARDI A.</t>
  </si>
  <si>
    <t>BERTIN</t>
  </si>
  <si>
    <t>LONGOBARDI F.</t>
  </si>
  <si>
    <t>VII BATTERIA</t>
  </si>
  <si>
    <t>PUGLISI</t>
  </si>
  <si>
    <t>COLOMBRITA</t>
  </si>
  <si>
    <t>STAFFETTA PER SOCIETA'</t>
  </si>
  <si>
    <t>SUPER BIATHLON</t>
  </si>
  <si>
    <t>VIII BATTERIA</t>
  </si>
  <si>
    <t>FEDERAZIONE ITALIANA PESCA SPORTIVA E ATTIVITA' SUBACQUEE</t>
  </si>
  <si>
    <t>Viale Tiziano, 70 - 00196 Roma - Tel. 06 87980513</t>
  </si>
  <si>
    <t>Settore attività subacquee</t>
  </si>
  <si>
    <t>PUNTEGGIO TIRI</t>
  </si>
  <si>
    <t>1° Manche       Tempo rilevato             Min Sec  Dec</t>
  </si>
  <si>
    <t>2° Manche       Tempo rilevato             Min Sec  Dec</t>
  </si>
  <si>
    <t>TEMPO IN SECONDI    1° manche</t>
  </si>
  <si>
    <t>TEMPO IN SECONDI    2° manche</t>
  </si>
  <si>
    <t>1° Tiro</t>
  </si>
  <si>
    <t>2° Tiro</t>
  </si>
  <si>
    <t>3° Tiro</t>
  </si>
  <si>
    <t>4° Tiro</t>
  </si>
  <si>
    <t>5° Tiro</t>
  </si>
  <si>
    <t>6° Tiro</t>
  </si>
  <si>
    <t>7° Tiro</t>
  </si>
  <si>
    <t>8° Tiro</t>
  </si>
  <si>
    <t>9° Tiro</t>
  </si>
  <si>
    <t>10° Tiro</t>
  </si>
  <si>
    <t>PENALITA' TEMPO           1° manche</t>
  </si>
  <si>
    <t>PENALITA'   1° manche</t>
  </si>
  <si>
    <t>PENALITA' TEMPO           2° manche</t>
  </si>
  <si>
    <t>PENALITA'   2° manche</t>
  </si>
  <si>
    <t>TOTALE</t>
  </si>
  <si>
    <t>TIRO LIBERO - FEMMINILE</t>
  </si>
  <si>
    <t>Viale Tiziano, 70 - 00196 Roma - Tel. (06) 36858183</t>
  </si>
  <si>
    <t>Viale Tiziano, 70 - 00196 Roma - Tel. 0687980513</t>
  </si>
  <si>
    <t>Data:</t>
  </si>
  <si>
    <t>Venerdi 5 Giugno 2009</t>
  </si>
  <si>
    <t>Denominazione:</t>
  </si>
  <si>
    <t xml:space="preserve">Subacquatica 2010 </t>
  </si>
  <si>
    <t xml:space="preserve">Specialità </t>
  </si>
  <si>
    <t>Campionato Italiano Tiro al Bersaglio Subacqueo</t>
  </si>
  <si>
    <t>STAFFETTA' PER SOCIETA'</t>
  </si>
  <si>
    <t>Tiro libero femminile Classifica finale</t>
  </si>
  <si>
    <t>Località:</t>
  </si>
  <si>
    <t>Lignano Sabbiadoro (UD)</t>
  </si>
  <si>
    <t>Tempo</t>
  </si>
  <si>
    <t>N°</t>
  </si>
  <si>
    <t>SESSO</t>
  </si>
  <si>
    <t>Min</t>
  </si>
  <si>
    <t>Sec</t>
  </si>
  <si>
    <t>Dec</t>
  </si>
  <si>
    <t>TEMPO IN SECONDI</t>
  </si>
  <si>
    <t>1°tiro</t>
  </si>
  <si>
    <t>2°tiro</t>
  </si>
  <si>
    <t>3°tiro</t>
  </si>
  <si>
    <t>4°tiro</t>
  </si>
  <si>
    <t>5°tiro</t>
  </si>
  <si>
    <t>6°tiro</t>
  </si>
  <si>
    <t>7°tiro</t>
  </si>
  <si>
    <t>8°tiro</t>
  </si>
  <si>
    <t>9°tiro</t>
  </si>
  <si>
    <t>PENALITA' / BONUS TEMPO</t>
  </si>
  <si>
    <t>PENALITA'</t>
  </si>
  <si>
    <t xml:space="preserve">                 SOCIETA'</t>
  </si>
  <si>
    <t>TIRI</t>
  </si>
  <si>
    <t>Tempo rilevato             Min      Sec       Dec</t>
  </si>
  <si>
    <t>Tempo in secondi</t>
  </si>
  <si>
    <t>Penalità</t>
  </si>
  <si>
    <t>Tempo al netto Penalità</t>
  </si>
  <si>
    <t>Totale</t>
  </si>
  <si>
    <t>BIATHLON - FEMMINILE</t>
  </si>
  <si>
    <t xml:space="preserve"> SUPER BIATHLON - MASCHILE </t>
  </si>
  <si>
    <t xml:space="preserve"> SUPER BIATHLON - FEMMINILE</t>
  </si>
  <si>
    <t>TL I</t>
  </si>
  <si>
    <t>TL F</t>
  </si>
  <si>
    <t>TL II</t>
  </si>
  <si>
    <t>B I</t>
  </si>
  <si>
    <t>B F</t>
  </si>
  <si>
    <t>B II</t>
  </si>
  <si>
    <t>SB F</t>
  </si>
  <si>
    <t>SB M</t>
  </si>
  <si>
    <t>CAMPIONATO ITALIANO TIRO AL BERSAGLIO SUBACQUEO</t>
  </si>
  <si>
    <t>CORSIA 5</t>
  </si>
  <si>
    <t>CORSIA 6</t>
  </si>
  <si>
    <t>CATANIA</t>
  </si>
  <si>
    <r>
      <t>TIRO LIBERO  FEMMINILE - 1</t>
    </r>
    <r>
      <rPr>
        <i/>
        <vertAlign val="superscript"/>
        <sz val="14"/>
        <color indexed="8"/>
        <rFont val="Calibri"/>
        <family val="2"/>
      </rPr>
      <t>a</t>
    </r>
    <r>
      <rPr>
        <i/>
        <sz val="14"/>
        <color indexed="8"/>
        <rFont val="Calibri"/>
        <family val="2"/>
      </rPr>
      <t>&amp; 2</t>
    </r>
    <r>
      <rPr>
        <i/>
        <vertAlign val="superscript"/>
        <sz val="14"/>
        <color indexed="8"/>
        <rFont val="Calibri"/>
        <family val="2"/>
      </rPr>
      <t>a</t>
    </r>
    <r>
      <rPr>
        <i/>
        <sz val="14"/>
        <color indexed="8"/>
        <rFont val="Calibri"/>
        <family val="2"/>
      </rPr>
      <t xml:space="preserve"> MANCHE</t>
    </r>
  </si>
  <si>
    <r>
      <t>TIRO LIBERO  MASCHILE I CATEGORIA - 1</t>
    </r>
    <r>
      <rPr>
        <i/>
        <vertAlign val="superscript"/>
        <sz val="14"/>
        <color indexed="8"/>
        <rFont val="Calibri"/>
        <family val="2"/>
      </rPr>
      <t>a</t>
    </r>
    <r>
      <rPr>
        <i/>
        <sz val="14"/>
        <color indexed="8"/>
        <rFont val="Calibri"/>
        <family val="2"/>
      </rPr>
      <t>&amp; 2</t>
    </r>
    <r>
      <rPr>
        <i/>
        <vertAlign val="superscript"/>
        <sz val="14"/>
        <color indexed="8"/>
        <rFont val="Calibri"/>
        <family val="2"/>
      </rPr>
      <t>a</t>
    </r>
    <r>
      <rPr>
        <i/>
        <sz val="14"/>
        <color indexed="8"/>
        <rFont val="Calibri"/>
        <family val="2"/>
      </rPr>
      <t xml:space="preserve"> MANCHE</t>
    </r>
  </si>
  <si>
    <r>
      <t>TIRO LIBERO  MASCHILE II CATEGORIA - 1</t>
    </r>
    <r>
      <rPr>
        <i/>
        <vertAlign val="superscript"/>
        <sz val="14"/>
        <color indexed="8"/>
        <rFont val="Calibri"/>
        <family val="2"/>
      </rPr>
      <t>a</t>
    </r>
    <r>
      <rPr>
        <i/>
        <sz val="14"/>
        <color indexed="8"/>
        <rFont val="Calibri"/>
        <family val="2"/>
      </rPr>
      <t>&amp; 2</t>
    </r>
    <r>
      <rPr>
        <i/>
        <vertAlign val="superscript"/>
        <sz val="14"/>
        <color indexed="8"/>
        <rFont val="Calibri"/>
        <family val="2"/>
      </rPr>
      <t>a</t>
    </r>
    <r>
      <rPr>
        <i/>
        <sz val="14"/>
        <color indexed="8"/>
        <rFont val="Calibri"/>
        <family val="2"/>
      </rPr>
      <t xml:space="preserve"> MANCHE</t>
    </r>
  </si>
  <si>
    <t>TIRO LIBERO MASCHILE I CATEGORIA</t>
  </si>
  <si>
    <t>TIRO LIBERO MASCHILE II CATEGORIA</t>
  </si>
  <si>
    <t>BIATHLON MASCHILE I CATEGORIA</t>
  </si>
  <si>
    <t>BIATHLON MASCHILE II CATEGORIA</t>
  </si>
  <si>
    <t>I manche</t>
  </si>
  <si>
    <t>II manche</t>
  </si>
  <si>
    <t>Dell'Avanzato</t>
  </si>
  <si>
    <t>Roberto</t>
  </si>
  <si>
    <t>Sub Club Brescia</t>
  </si>
  <si>
    <t>Giovanni</t>
  </si>
  <si>
    <t>Pianeta Olga Sub 2000</t>
  </si>
  <si>
    <t>Adriano</t>
  </si>
  <si>
    <t>ASD Syrako Sub</t>
  </si>
  <si>
    <t>Bertin</t>
  </si>
  <si>
    <t>Cristiano</t>
  </si>
  <si>
    <t>Circolo Sub Biella</t>
  </si>
  <si>
    <t>Primo</t>
  </si>
  <si>
    <t>Amici Apnea</t>
  </si>
  <si>
    <t>Lo Piano</t>
  </si>
  <si>
    <t>Enzo</t>
  </si>
  <si>
    <t>Manzini</t>
  </si>
  <si>
    <t>Matteo</t>
  </si>
  <si>
    <t>ASD Nuoto Sub Vignola</t>
  </si>
  <si>
    <t>Melluzzo</t>
  </si>
  <si>
    <t>Colosio</t>
  </si>
  <si>
    <t>Daniele</t>
  </si>
  <si>
    <t>Pro Desenzano Tritone</t>
  </si>
  <si>
    <t>Marella</t>
  </si>
  <si>
    <t>Ivano</t>
  </si>
  <si>
    <t>Astrea Latina</t>
  </si>
  <si>
    <t>Simone</t>
  </si>
  <si>
    <t>Spazio Sub Livorno</t>
  </si>
  <si>
    <t>Scalabrino</t>
  </si>
  <si>
    <t>Marco</t>
  </si>
  <si>
    <t>Singia</t>
  </si>
  <si>
    <t>Europa Sporting Club</t>
  </si>
  <si>
    <t>Meduri</t>
  </si>
  <si>
    <t>Giuseppe</t>
  </si>
  <si>
    <t>Scattaretica</t>
  </si>
  <si>
    <t>Sisto</t>
  </si>
  <si>
    <t>Cinquegrana</t>
  </si>
  <si>
    <t>Norberto</t>
  </si>
  <si>
    <t>CSA Ortigia</t>
  </si>
  <si>
    <t>Fausto</t>
  </si>
  <si>
    <t>Battilomo</t>
  </si>
  <si>
    <t>Claudio</t>
  </si>
  <si>
    <t>Oggioni</t>
  </si>
  <si>
    <t>Stefano</t>
  </si>
  <si>
    <t>Belli</t>
  </si>
  <si>
    <t>DELL'AVANZATO</t>
  </si>
  <si>
    <t>GIROLIMETTO</t>
  </si>
  <si>
    <t>MANZINI</t>
  </si>
  <si>
    <t>COLOSIO</t>
  </si>
  <si>
    <t>MARELLA</t>
  </si>
  <si>
    <t>SCALABRINO</t>
  </si>
  <si>
    <t>SINGIA</t>
  </si>
  <si>
    <t>MEDURI</t>
  </si>
  <si>
    <t>MURA</t>
  </si>
  <si>
    <t>OGGIONI</t>
  </si>
  <si>
    <t>Ramunno</t>
  </si>
  <si>
    <t>Incoronata</t>
  </si>
  <si>
    <t>Della Torre</t>
  </si>
  <si>
    <t>Cecilia</t>
  </si>
  <si>
    <t>Olokun Ostia</t>
  </si>
  <si>
    <t>Esposito</t>
  </si>
  <si>
    <t>Chiara</t>
  </si>
  <si>
    <t>Bressan</t>
  </si>
  <si>
    <t>Doria</t>
  </si>
  <si>
    <t>H2O Bolzano</t>
  </si>
  <si>
    <t>Sorrentino</t>
  </si>
  <si>
    <t>Camilla</t>
  </si>
  <si>
    <t>Fornaciari</t>
  </si>
  <si>
    <t>Rosa</t>
  </si>
  <si>
    <t>Vagelli</t>
  </si>
  <si>
    <t>Catia</t>
  </si>
  <si>
    <t>Strona</t>
  </si>
  <si>
    <t>Paola</t>
  </si>
  <si>
    <t>RAMUNNO</t>
  </si>
  <si>
    <t>ESPOSITO</t>
  </si>
  <si>
    <t>BRESSAN</t>
  </si>
  <si>
    <t>SORRENTINO</t>
  </si>
  <si>
    <t>STRONA</t>
  </si>
  <si>
    <t>Zito</t>
  </si>
  <si>
    <t>Cica Sub Catania</t>
  </si>
  <si>
    <t>Rezzi</t>
  </si>
  <si>
    <t>Alberto</t>
  </si>
  <si>
    <t xml:space="preserve">Esposito </t>
  </si>
  <si>
    <t>Domenico</t>
  </si>
  <si>
    <t>Longobardi</t>
  </si>
  <si>
    <t>Flavio</t>
  </si>
  <si>
    <t>Emozioni Blu</t>
  </si>
  <si>
    <t>Tanzi</t>
  </si>
  <si>
    <t>Rodolfo</t>
  </si>
  <si>
    <t>Colombrita</t>
  </si>
  <si>
    <t>Pietro</t>
  </si>
  <si>
    <t>Putzolu</t>
  </si>
  <si>
    <t>Luca</t>
  </si>
  <si>
    <t>ASD Scuola Sub Sardegna</t>
  </si>
  <si>
    <t>Aldo</t>
  </si>
  <si>
    <t>Lantieri</t>
  </si>
  <si>
    <t>Santi</t>
  </si>
  <si>
    <t>Alemanni</t>
  </si>
  <si>
    <t>Itio</t>
  </si>
  <si>
    <t>Mameli</t>
  </si>
  <si>
    <t>Fabio</t>
  </si>
  <si>
    <t xml:space="preserve">Mingoia </t>
  </si>
  <si>
    <t>Ferrante</t>
  </si>
  <si>
    <t>Vincenzo</t>
  </si>
  <si>
    <t>Sanna</t>
  </si>
  <si>
    <t>Costantino</t>
  </si>
  <si>
    <t>Vizzini</t>
  </si>
  <si>
    <t>Maurizio</t>
  </si>
  <si>
    <t>Russo</t>
  </si>
  <si>
    <t>Pagano</t>
  </si>
  <si>
    <t>Corrado</t>
  </si>
  <si>
    <t>Albano</t>
  </si>
  <si>
    <t>Rossi</t>
  </si>
  <si>
    <t>Alessio</t>
  </si>
  <si>
    <t>Amatulli</t>
  </si>
  <si>
    <t>Ilario</t>
  </si>
  <si>
    <t>L.N.I Mola di Bari</t>
  </si>
  <si>
    <t>Piras</t>
  </si>
  <si>
    <t>Gian Giuseppe</t>
  </si>
  <si>
    <t>Alessi</t>
  </si>
  <si>
    <t>Sebastiano</t>
  </si>
  <si>
    <t>Delli Carri</t>
  </si>
  <si>
    <t>De Luca</t>
  </si>
  <si>
    <t>Aliffi</t>
  </si>
  <si>
    <t>Federico</t>
  </si>
  <si>
    <t>Puglisi</t>
  </si>
  <si>
    <t>REZZI</t>
  </si>
  <si>
    <t>TANZI</t>
  </si>
  <si>
    <t>PUTZOLU</t>
  </si>
  <si>
    <t>ALEMANNI</t>
  </si>
  <si>
    <t>MAMELI</t>
  </si>
  <si>
    <t>MINGOIA</t>
  </si>
  <si>
    <t>FERRANTE</t>
  </si>
  <si>
    <t>SANNA</t>
  </si>
  <si>
    <t>RUSSO</t>
  </si>
  <si>
    <t>AMATULLI</t>
  </si>
  <si>
    <t>PIRAS</t>
  </si>
  <si>
    <t>DELLI CARRI</t>
  </si>
  <si>
    <t>DE LUCA</t>
  </si>
  <si>
    <t>Syrako Sub B (Albano – Battilomo – Lantieri)</t>
  </si>
  <si>
    <t xml:space="preserve">Amici Apnea (Girolimetto – Scattaretica – Ramunno) </t>
  </si>
  <si>
    <t>Spazio Sub Livorno (Mimotti – Rossi – Vagelli)</t>
  </si>
  <si>
    <t>Pianeta Olga Sub 2000 (Lo Piano – Scapellato – Vizzini)</t>
  </si>
  <si>
    <t>Circolo Sub Biella (Bertin – Scalabrino – Sanna)</t>
  </si>
  <si>
    <t>Ci. Ca. Sub Catania (Pagano – Colombrita – Zito)</t>
  </si>
  <si>
    <t>Sub Club Brescia (Meduri – Piras – Dell’Avanzato)</t>
  </si>
  <si>
    <t>Circolo Subacqueo Astrea B (Ferrante – Esposito – Esposito)</t>
  </si>
  <si>
    <t xml:space="preserve">Europa Sporting Club (De Luca – Singia – Oggioni) </t>
  </si>
  <si>
    <t xml:space="preserve">Emozioni Blu (F. Longobardi – A. Longobardi) </t>
  </si>
  <si>
    <t>CIRCOLO SUBACQUEO ASTREA A (Mura, Delli Carri, Marella)</t>
  </si>
  <si>
    <t>SCUOLA APNEA SARDEGNA (Russo – Putzolu – Mingoia)</t>
  </si>
  <si>
    <t>SYRAKO SUB A (Aliffi – Argentino – Melluzzo)</t>
  </si>
  <si>
    <t xml:space="preserve">Scapellato </t>
  </si>
  <si>
    <t xml:space="preserve">Argentino </t>
  </si>
  <si>
    <t xml:space="preserve">Mimotti </t>
  </si>
  <si>
    <t xml:space="preserve">Girolimetto </t>
  </si>
  <si>
    <t xml:space="preserve">Mura </t>
  </si>
  <si>
    <t>IX BATTERIA</t>
  </si>
  <si>
    <t>BIATHLON FEMMINILE</t>
  </si>
  <si>
    <t>Tino</t>
  </si>
  <si>
    <t>Scapellato Giovanni</t>
  </si>
  <si>
    <t>Argentino Adriano</t>
  </si>
  <si>
    <t>Girolimetto Primo</t>
  </si>
  <si>
    <t>Bertin Cristiano</t>
  </si>
  <si>
    <t>Lo Piano Enzo</t>
  </si>
  <si>
    <t>Manzini Matteo</t>
  </si>
  <si>
    <t>Melluzzo Roberto</t>
  </si>
  <si>
    <t>Syrako Sub</t>
  </si>
  <si>
    <t>Nuoto Sub Vignola</t>
  </si>
  <si>
    <t>Mimotti Simone</t>
  </si>
  <si>
    <t>Singia Roberto</t>
  </si>
  <si>
    <t>Meduri Giuseppe</t>
  </si>
  <si>
    <t>Scattaretica Sisto</t>
  </si>
  <si>
    <t>Cinquegrana Norberto</t>
  </si>
  <si>
    <t>Mura Fausto</t>
  </si>
  <si>
    <t>Battilomo Claudio</t>
  </si>
  <si>
    <t>Oggioni Stefano</t>
  </si>
  <si>
    <t>Belli Giuseppe</t>
  </si>
  <si>
    <t>Scalabrino Marco</t>
  </si>
  <si>
    <t>Circolo Subacquei Biella</t>
  </si>
  <si>
    <t>Marella Ivano</t>
  </si>
  <si>
    <t>Circolo Subacqueo Astrea</t>
  </si>
  <si>
    <t>Colosio Daniele</t>
  </si>
  <si>
    <t>Pro Desenzano</t>
  </si>
  <si>
    <t>Dell'Avanzato Roberto</t>
  </si>
  <si>
    <t>Ramunno Incoronata</t>
  </si>
  <si>
    <t>Della Torre Cecilia</t>
  </si>
  <si>
    <t>Olokun</t>
  </si>
  <si>
    <t>Esposito Chiara</t>
  </si>
  <si>
    <t>Bressan Doria</t>
  </si>
  <si>
    <t>H2O &amp; Co. Sport and Fun</t>
  </si>
  <si>
    <t>Sorrentino Camilla</t>
  </si>
  <si>
    <t>Fornaciari Rosa</t>
  </si>
  <si>
    <t>Sapzio Sub Livorno</t>
  </si>
  <si>
    <t>Vagelli Catia</t>
  </si>
  <si>
    <t>Strona Paola</t>
  </si>
  <si>
    <t>Zito Giovanni</t>
  </si>
  <si>
    <t>Rezzi Alberto</t>
  </si>
  <si>
    <t>Esposito Domenico</t>
  </si>
  <si>
    <t>Tanzi Rodolfo</t>
  </si>
  <si>
    <t>Colombrita Sergio</t>
  </si>
  <si>
    <t>Ci. Ca. Sub Catania</t>
  </si>
  <si>
    <t>Putzolu Luca</t>
  </si>
  <si>
    <t>Scuola Apnea Sardegna</t>
  </si>
  <si>
    <t>Longobardi Aldo</t>
  </si>
  <si>
    <t>Lantieri Santi</t>
  </si>
  <si>
    <t>Mameli Fabio</t>
  </si>
  <si>
    <t>Mingoia Simone</t>
  </si>
  <si>
    <t>Ferrante Vincenzo</t>
  </si>
  <si>
    <t>Sanna Costantino</t>
  </si>
  <si>
    <t>Vizzini Maurizio</t>
  </si>
  <si>
    <t>Russo Marco</t>
  </si>
  <si>
    <t>Pagano Corrado</t>
  </si>
  <si>
    <t>Albano Marco</t>
  </si>
  <si>
    <t>Rossi Alessio</t>
  </si>
  <si>
    <t>Amatulli Ilario</t>
  </si>
  <si>
    <t>LNI Mola di Bari</t>
  </si>
  <si>
    <t>Piras Gian Giuseppe</t>
  </si>
  <si>
    <t>Alessi Sebastiano</t>
  </si>
  <si>
    <t>Delli Carri Alberto</t>
  </si>
  <si>
    <t>De Luca Annunziato</t>
  </si>
  <si>
    <t>Aliffi Federico</t>
  </si>
  <si>
    <t>Puglisi Vincenzo</t>
  </si>
  <si>
    <t>Circolo Subacqueo Astrea A</t>
  </si>
  <si>
    <t>Syrako Sub A</t>
  </si>
  <si>
    <t>Syrako Sub B</t>
  </si>
  <si>
    <t>Pianeta Olga Sub</t>
  </si>
  <si>
    <t>Circolo Subacqueo Astrea B</t>
  </si>
  <si>
    <t>Longobardi Flavio</t>
  </si>
  <si>
    <t>Girlolimetto Primo</t>
  </si>
  <si>
    <t>Longobari Aldo</t>
  </si>
  <si>
    <t>TIRO LIBERO GENERALE</t>
  </si>
  <si>
    <t>Tiro Libero</t>
  </si>
  <si>
    <t>Biathlon</t>
  </si>
  <si>
    <t>Superbiathlon</t>
  </si>
  <si>
    <t>Staffetta</t>
  </si>
  <si>
    <t>SQ</t>
  </si>
  <si>
    <t>Prova interr.</t>
  </si>
  <si>
    <t>prova i</t>
  </si>
  <si>
    <t>prova int.</t>
  </si>
  <si>
    <t>SUPER COMBINATA PER SOCIETA'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</si>
</sst>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dd&quot;, &quot;mmmm\ dd&quot;, &quot;yyyy"/>
    <numFmt numFmtId="173" formatCode="0.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i/>
      <sz val="2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i/>
      <vertAlign val="superscript"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sz val="9"/>
      <color indexed="8"/>
      <name val="Calibri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1" fillId="0" borderId="0">
      <alignment/>
      <protection/>
    </xf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44">
      <alignment/>
      <protection/>
    </xf>
    <xf numFmtId="0" fontId="4" fillId="0" borderId="10" xfId="44" applyFont="1" applyBorder="1" applyAlignment="1">
      <alignment horizontal="center" vertical="center"/>
      <protection/>
    </xf>
    <xf numFmtId="0" fontId="4" fillId="0" borderId="11" xfId="44" applyFont="1" applyBorder="1" applyAlignment="1">
      <alignment horizontal="center" vertical="center"/>
      <protection/>
    </xf>
    <xf numFmtId="0" fontId="4" fillId="0" borderId="12" xfId="44" applyFont="1" applyBorder="1" applyAlignment="1">
      <alignment horizontal="center" vertical="center"/>
      <protection/>
    </xf>
    <xf numFmtId="0" fontId="1" fillId="0" borderId="13" xfId="44" applyFont="1" applyFill="1" applyBorder="1">
      <alignment/>
      <protection/>
    </xf>
    <xf numFmtId="0" fontId="1" fillId="0" borderId="13" xfId="44" applyFont="1" applyFill="1" applyBorder="1" applyAlignment="1">
      <alignment horizontal="center" vertical="center"/>
      <protection/>
    </xf>
    <xf numFmtId="0" fontId="1" fillId="0" borderId="14" xfId="44" applyFont="1" applyFill="1" applyBorder="1">
      <alignment/>
      <protection/>
    </xf>
    <xf numFmtId="0" fontId="1" fillId="0" borderId="14" xfId="44" applyFont="1" applyFill="1" applyBorder="1" applyAlignment="1">
      <alignment horizontal="center" vertical="center"/>
      <protection/>
    </xf>
    <xf numFmtId="0" fontId="1" fillId="0" borderId="0" xfId="44" applyProtection="1">
      <alignment/>
      <protection locked="0"/>
    </xf>
    <xf numFmtId="0" fontId="1" fillId="0" borderId="0" xfId="44" applyAlignment="1">
      <alignment horizontal="right"/>
      <protection/>
    </xf>
    <xf numFmtId="0" fontId="1" fillId="0" borderId="0" xfId="44" applyAlignment="1">
      <alignment horizontal="center" vertical="center"/>
      <protection/>
    </xf>
    <xf numFmtId="0" fontId="2" fillId="0" borderId="0" xfId="44" applyFont="1" applyAlignment="1">
      <alignment/>
      <protection/>
    </xf>
    <xf numFmtId="0" fontId="7" fillId="0" borderId="0" xfId="44" applyFont="1" applyAlignment="1">
      <alignment horizontal="center"/>
      <protection/>
    </xf>
    <xf numFmtId="0" fontId="8" fillId="0" borderId="0" xfId="44" applyFont="1" applyAlignment="1">
      <alignment horizontal="center" vertical="center"/>
      <protection/>
    </xf>
    <xf numFmtId="0" fontId="9" fillId="0" borderId="0" xfId="44" applyFont="1" applyAlignment="1">
      <alignment horizontal="center"/>
      <protection/>
    </xf>
    <xf numFmtId="0" fontId="10" fillId="0" borderId="14" xfId="44" applyFont="1" applyBorder="1" applyAlignment="1">
      <alignment horizontal="center" vertical="center"/>
      <protection/>
    </xf>
    <xf numFmtId="0" fontId="11" fillId="0" borderId="0" xfId="44" applyFont="1" applyProtection="1">
      <alignment/>
      <protection locked="0"/>
    </xf>
    <xf numFmtId="0" fontId="12" fillId="0" borderId="0" xfId="44" applyFont="1" applyProtection="1">
      <alignment/>
      <protection locked="0"/>
    </xf>
    <xf numFmtId="0" fontId="13" fillId="0" borderId="0" xfId="44" applyFont="1" applyProtection="1">
      <alignment/>
      <protection locked="0"/>
    </xf>
    <xf numFmtId="0" fontId="0" fillId="0" borderId="0" xfId="44" applyFont="1" applyProtection="1">
      <alignment/>
      <protection locked="0"/>
    </xf>
    <xf numFmtId="0" fontId="14" fillId="0" borderId="0" xfId="44" applyFont="1" applyProtection="1">
      <alignment/>
      <protection locked="0"/>
    </xf>
    <xf numFmtId="0" fontId="15" fillId="0" borderId="0" xfId="44" applyFont="1" applyProtection="1">
      <alignment/>
      <protection locked="0"/>
    </xf>
    <xf numFmtId="0" fontId="12" fillId="0" borderId="0" xfId="44" applyFont="1" applyFill="1" applyProtection="1">
      <alignment/>
      <protection locked="0"/>
    </xf>
    <xf numFmtId="0" fontId="12" fillId="0" borderId="0" xfId="44" applyFont="1" applyFill="1" applyAlignment="1" applyProtection="1">
      <alignment/>
      <protection locked="0"/>
    </xf>
    <xf numFmtId="0" fontId="11" fillId="0" borderId="0" xfId="44" applyFont="1" applyFill="1" applyProtection="1">
      <alignment/>
      <protection locked="0"/>
    </xf>
    <xf numFmtId="0" fontId="1" fillId="0" borderId="0" xfId="44" applyAlignment="1" applyProtection="1">
      <alignment horizontal="left"/>
      <protection locked="0"/>
    </xf>
    <xf numFmtId="0" fontId="16" fillId="0" borderId="0" xfId="44" applyFont="1" applyBorder="1" applyAlignment="1" applyProtection="1">
      <alignment horizontal="center"/>
      <protection locked="0"/>
    </xf>
    <xf numFmtId="0" fontId="15" fillId="0" borderId="0" xfId="44" applyFont="1" applyBorder="1" applyAlignment="1" applyProtection="1">
      <alignment horizontal="center"/>
      <protection locked="0"/>
    </xf>
    <xf numFmtId="0" fontId="1" fillId="0" borderId="0" xfId="44" applyBorder="1" applyAlignment="1" applyProtection="1">
      <alignment horizontal="center"/>
      <protection locked="0"/>
    </xf>
    <xf numFmtId="1" fontId="1" fillId="0" borderId="0" xfId="44" applyNumberFormat="1" applyBorder="1" applyAlignment="1" applyProtection="1">
      <alignment horizontal="center"/>
      <protection locked="0"/>
    </xf>
    <xf numFmtId="0" fontId="17" fillId="0" borderId="14" xfId="44" applyFont="1" applyBorder="1" applyAlignment="1" applyProtection="1">
      <alignment horizontal="center" vertical="center" wrapText="1"/>
      <protection locked="0"/>
    </xf>
    <xf numFmtId="0" fontId="18" fillId="0" borderId="14" xfId="44" applyFont="1" applyBorder="1" applyAlignment="1" applyProtection="1">
      <alignment horizontal="center" vertical="center"/>
      <protection locked="0"/>
    </xf>
    <xf numFmtId="0" fontId="19" fillId="0" borderId="14" xfId="44" applyFont="1" applyBorder="1" applyAlignment="1" applyProtection="1">
      <alignment horizontal="center" vertical="center" wrapText="1"/>
      <protection locked="0"/>
    </xf>
    <xf numFmtId="1" fontId="22" fillId="0" borderId="15" xfId="44" applyNumberFormat="1" applyFont="1" applyBorder="1" applyAlignment="1" applyProtection="1">
      <alignment horizontal="center" vertical="center" wrapText="1"/>
      <protection locked="0"/>
    </xf>
    <xf numFmtId="1" fontId="15" fillId="33" borderId="16" xfId="44" applyNumberFormat="1" applyFont="1" applyFill="1" applyBorder="1" applyAlignment="1" applyProtection="1">
      <alignment horizontal="center" vertical="center" textRotation="90" wrapText="1"/>
      <protection locked="0"/>
    </xf>
    <xf numFmtId="1" fontId="15" fillId="33" borderId="14" xfId="44" applyNumberFormat="1" applyFont="1" applyFill="1" applyBorder="1" applyAlignment="1" applyProtection="1">
      <alignment horizontal="center" vertical="center" textRotation="90" wrapText="1"/>
      <protection locked="0"/>
    </xf>
    <xf numFmtId="1" fontId="22" fillId="0" borderId="14" xfId="44" applyNumberFormat="1" applyFont="1" applyBorder="1" applyAlignment="1" applyProtection="1">
      <alignment horizontal="center" vertical="center" wrapText="1"/>
      <protection locked="0"/>
    </xf>
    <xf numFmtId="0" fontId="22" fillId="0" borderId="14" xfId="44" applyFont="1" applyBorder="1" applyAlignment="1" applyProtection="1">
      <alignment horizontal="center" vertical="center" wrapText="1"/>
      <protection locked="0"/>
    </xf>
    <xf numFmtId="0" fontId="20" fillId="0" borderId="0" xfId="44" applyFont="1" applyBorder="1" applyAlignment="1" applyProtection="1">
      <alignment horizontal="center" wrapText="1"/>
      <protection locked="0"/>
    </xf>
    <xf numFmtId="0" fontId="16" fillId="0" borderId="0" xfId="44" applyFont="1" applyBorder="1" applyAlignment="1" applyProtection="1">
      <alignment horizontal="center" wrapText="1"/>
      <protection locked="0"/>
    </xf>
    <xf numFmtId="0" fontId="23" fillId="0" borderId="0" xfId="44" applyFont="1" applyBorder="1" applyAlignment="1" applyProtection="1">
      <alignment horizontal="center" wrapText="1"/>
      <protection locked="0"/>
    </xf>
    <xf numFmtId="1" fontId="1" fillId="0" borderId="0" xfId="44" applyNumberFormat="1" applyBorder="1" applyAlignment="1" applyProtection="1">
      <alignment horizontal="center" wrapText="1"/>
      <protection locked="0"/>
    </xf>
    <xf numFmtId="0" fontId="1" fillId="0" borderId="0" xfId="44" applyBorder="1" applyAlignment="1" applyProtection="1">
      <alignment horizontal="center" wrapText="1"/>
      <protection locked="0"/>
    </xf>
    <xf numFmtId="0" fontId="12" fillId="0" borderId="14" xfId="44" applyFont="1" applyBorder="1" applyAlignment="1" applyProtection="1">
      <alignment horizontal="center"/>
      <protection locked="0"/>
    </xf>
    <xf numFmtId="0" fontId="12" fillId="0" borderId="0" xfId="44" applyFont="1" applyBorder="1" applyAlignment="1" applyProtection="1">
      <alignment horizontal="center"/>
      <protection locked="0"/>
    </xf>
    <xf numFmtId="0" fontId="1" fillId="0" borderId="14" xfId="44" applyFont="1" applyBorder="1">
      <alignment/>
      <protection/>
    </xf>
    <xf numFmtId="1" fontId="1" fillId="34" borderId="16" xfId="44" applyNumberFormat="1" applyFill="1" applyBorder="1" applyAlignment="1" applyProtection="1">
      <alignment horizontal="center"/>
      <protection locked="0"/>
    </xf>
    <xf numFmtId="1" fontId="1" fillId="34" borderId="14" xfId="44" applyNumberFormat="1" applyFill="1" applyBorder="1" applyAlignment="1" applyProtection="1">
      <alignment horizontal="center"/>
      <protection locked="0"/>
    </xf>
    <xf numFmtId="1" fontId="1" fillId="34" borderId="17" xfId="44" applyNumberFormat="1" applyFill="1" applyBorder="1" applyAlignment="1" applyProtection="1">
      <alignment horizontal="center"/>
      <protection locked="0"/>
    </xf>
    <xf numFmtId="1" fontId="1" fillId="35" borderId="18" xfId="44" applyNumberFormat="1" applyFill="1" applyBorder="1" applyAlignment="1" applyProtection="1">
      <alignment horizontal="center"/>
      <protection locked="0"/>
    </xf>
    <xf numFmtId="1" fontId="1" fillId="35" borderId="14" xfId="44" applyNumberFormat="1" applyFill="1" applyBorder="1" applyAlignment="1" applyProtection="1">
      <alignment horizontal="center"/>
      <protection locked="0"/>
    </xf>
    <xf numFmtId="1" fontId="1" fillId="35" borderId="17" xfId="44" applyNumberFormat="1" applyFill="1" applyBorder="1" applyAlignment="1" applyProtection="1">
      <alignment horizontal="center"/>
      <protection locked="0"/>
    </xf>
    <xf numFmtId="1" fontId="1" fillId="0" borderId="19" xfId="44" applyNumberFormat="1" applyFill="1" applyBorder="1" applyAlignment="1" applyProtection="1">
      <alignment horizontal="center"/>
      <protection/>
    </xf>
    <xf numFmtId="1" fontId="24" fillId="34" borderId="16" xfId="44" applyNumberFormat="1" applyFont="1" applyFill="1" applyBorder="1" applyAlignment="1" applyProtection="1">
      <alignment horizontal="center"/>
      <protection locked="0"/>
    </xf>
    <xf numFmtId="1" fontId="24" fillId="35" borderId="16" xfId="44" applyNumberFormat="1" applyFont="1" applyFill="1" applyBorder="1" applyAlignment="1" applyProtection="1">
      <alignment horizontal="center"/>
      <protection locked="0"/>
    </xf>
    <xf numFmtId="1" fontId="1" fillId="0" borderId="14" xfId="44" applyNumberFormat="1" applyBorder="1" applyAlignment="1" applyProtection="1">
      <alignment horizontal="center"/>
      <protection/>
    </xf>
    <xf numFmtId="3" fontId="0" fillId="0" borderId="14" xfId="44" applyNumberFormat="1" applyFont="1" applyBorder="1" applyAlignment="1" applyProtection="1">
      <alignment horizontal="center"/>
      <protection/>
    </xf>
    <xf numFmtId="1" fontId="1" fillId="35" borderId="16" xfId="44" applyNumberFormat="1" applyFill="1" applyBorder="1" applyAlignment="1" applyProtection="1">
      <alignment horizontal="center"/>
      <protection locked="0"/>
    </xf>
    <xf numFmtId="1" fontId="1" fillId="35" borderId="20" xfId="44" applyNumberFormat="1" applyFill="1" applyBorder="1" applyAlignment="1" applyProtection="1">
      <alignment horizontal="center"/>
      <protection locked="0"/>
    </xf>
    <xf numFmtId="0" fontId="1" fillId="0" borderId="0" xfId="44" applyAlignment="1" applyProtection="1">
      <alignment horizontal="center" vertical="center"/>
      <protection locked="0"/>
    </xf>
    <xf numFmtId="0" fontId="15" fillId="0" borderId="0" xfId="44" applyFont="1" applyAlignment="1" applyProtection="1">
      <alignment horizontal="center" vertical="center"/>
      <protection locked="0"/>
    </xf>
    <xf numFmtId="172" fontId="12" fillId="0" borderId="0" xfId="44" applyNumberFormat="1" applyFont="1" applyFill="1" applyProtection="1">
      <alignment/>
      <protection locked="0"/>
    </xf>
    <xf numFmtId="14" fontId="12" fillId="0" borderId="0" xfId="44" applyNumberFormat="1" applyFont="1" applyFill="1" applyAlignment="1" applyProtection="1">
      <alignment/>
      <protection locked="0"/>
    </xf>
    <xf numFmtId="14" fontId="12" fillId="0" borderId="0" xfId="44" applyNumberFormat="1" applyFont="1" applyFill="1" applyAlignment="1" applyProtection="1">
      <alignment horizontal="left"/>
      <protection locked="0"/>
    </xf>
    <xf numFmtId="0" fontId="1" fillId="0" borderId="0" xfId="44" applyBorder="1" applyProtection="1">
      <alignment/>
      <protection locked="0"/>
    </xf>
    <xf numFmtId="0" fontId="15" fillId="0" borderId="0" xfId="44" applyFont="1" applyBorder="1" applyAlignment="1" applyProtection="1">
      <alignment horizontal="center" vertical="center"/>
      <protection locked="0"/>
    </xf>
    <xf numFmtId="0" fontId="23" fillId="0" borderId="0" xfId="44" applyFont="1" applyBorder="1" applyAlignment="1" applyProtection="1">
      <alignment horizontal="center"/>
      <protection locked="0"/>
    </xf>
    <xf numFmtId="1" fontId="15" fillId="0" borderId="21" xfId="44" applyNumberFormat="1" applyFont="1" applyBorder="1" applyAlignment="1" applyProtection="1">
      <alignment horizontal="center"/>
      <protection locked="0"/>
    </xf>
    <xf numFmtId="0" fontId="20" fillId="0" borderId="14" xfId="44" applyFont="1" applyBorder="1" applyAlignment="1" applyProtection="1">
      <alignment horizontal="center" vertical="center" wrapText="1"/>
      <protection locked="0"/>
    </xf>
    <xf numFmtId="0" fontId="20" fillId="0" borderId="14" xfId="44" applyFont="1" applyBorder="1" applyAlignment="1" applyProtection="1">
      <alignment horizontal="center" wrapText="1"/>
      <protection locked="0"/>
    </xf>
    <xf numFmtId="0" fontId="25" fillId="0" borderId="14" xfId="44" applyFont="1" applyBorder="1" applyAlignment="1" applyProtection="1">
      <alignment horizontal="center" vertical="center" wrapText="1"/>
      <protection locked="0"/>
    </xf>
    <xf numFmtId="0" fontId="25" fillId="0" borderId="14" xfId="44" applyFont="1" applyBorder="1" applyAlignment="1" applyProtection="1">
      <alignment horizontal="center" wrapText="1"/>
      <protection locked="0"/>
    </xf>
    <xf numFmtId="0" fontId="26" fillId="33" borderId="20" xfId="44" applyFont="1" applyFill="1" applyBorder="1" applyAlignment="1" applyProtection="1">
      <alignment horizontal="center" vertical="center"/>
      <protection locked="0"/>
    </xf>
    <xf numFmtId="1" fontId="15" fillId="33" borderId="13" xfId="44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44" applyFont="1" applyBorder="1" applyAlignment="1" applyProtection="1">
      <alignment horizontal="center" vertical="center" wrapText="1"/>
      <protection locked="0"/>
    </xf>
    <xf numFmtId="0" fontId="15" fillId="0" borderId="0" xfId="44" applyFont="1" applyBorder="1" applyAlignment="1" applyProtection="1">
      <alignment horizontal="center" wrapText="1"/>
      <protection locked="0"/>
    </xf>
    <xf numFmtId="0" fontId="15" fillId="0" borderId="20" xfId="44" applyFont="1" applyBorder="1" applyAlignment="1" applyProtection="1">
      <alignment horizontal="center" vertical="center"/>
      <protection locked="0"/>
    </xf>
    <xf numFmtId="0" fontId="15" fillId="0" borderId="0" xfId="44" applyFont="1" applyBorder="1" applyAlignment="1" applyProtection="1">
      <alignment horizontal="left" vertical="center"/>
      <protection locked="0"/>
    </xf>
    <xf numFmtId="0" fontId="23" fillId="0" borderId="16" xfId="44" applyFont="1" applyBorder="1" applyAlignment="1" applyProtection="1">
      <alignment horizontal="left" vertical="center"/>
      <protection/>
    </xf>
    <xf numFmtId="0" fontId="15" fillId="0" borderId="14" xfId="44" applyFont="1" applyBorder="1" applyAlignment="1" applyProtection="1">
      <alignment horizontal="left" vertical="center"/>
      <protection/>
    </xf>
    <xf numFmtId="0" fontId="1" fillId="0" borderId="14" xfId="44" applyBorder="1" applyAlignment="1" applyProtection="1">
      <alignment horizontal="left" vertical="center"/>
      <protection/>
    </xf>
    <xf numFmtId="0" fontId="0" fillId="34" borderId="20" xfId="44" applyFont="1" applyFill="1" applyBorder="1" applyAlignment="1" applyProtection="1">
      <alignment horizontal="center" vertical="center"/>
      <protection locked="0"/>
    </xf>
    <xf numFmtId="1" fontId="1" fillId="0" borderId="20" xfId="44" applyNumberFormat="1" applyFill="1" applyBorder="1" applyAlignment="1" applyProtection="1">
      <alignment horizontal="center" vertical="center"/>
      <protection/>
    </xf>
    <xf numFmtId="1" fontId="1" fillId="34" borderId="14" xfId="44" applyNumberFormat="1" applyFill="1" applyBorder="1" applyAlignment="1" applyProtection="1">
      <alignment horizontal="center" vertical="center"/>
      <protection locked="0"/>
    </xf>
    <xf numFmtId="1" fontId="1" fillId="0" borderId="16" xfId="44" applyNumberFormat="1" applyBorder="1" applyAlignment="1" applyProtection="1">
      <alignment horizontal="center" vertical="center"/>
      <protection/>
    </xf>
    <xf numFmtId="3" fontId="0" fillId="0" borderId="14" xfId="44" applyNumberFormat="1" applyFont="1" applyBorder="1" applyAlignment="1" applyProtection="1">
      <alignment horizontal="center" vertical="center"/>
      <protection/>
    </xf>
    <xf numFmtId="0" fontId="1" fillId="0" borderId="0" xfId="44" applyFill="1" applyBorder="1" applyAlignment="1" applyProtection="1">
      <alignment horizontal="center"/>
      <protection locked="0"/>
    </xf>
    <xf numFmtId="1" fontId="1" fillId="0" borderId="0" xfId="44" applyNumberFormat="1" applyFill="1" applyBorder="1" applyAlignment="1" applyProtection="1">
      <alignment horizontal="center"/>
      <protection locked="0"/>
    </xf>
    <xf numFmtId="49" fontId="15" fillId="0" borderId="0" xfId="44" applyNumberFormat="1" applyFont="1" applyBorder="1" applyAlignment="1" applyProtection="1">
      <alignment horizontal="center"/>
      <protection locked="0"/>
    </xf>
    <xf numFmtId="0" fontId="15" fillId="0" borderId="0" xfId="44" applyFont="1" applyFill="1" applyBorder="1" applyAlignment="1" applyProtection="1">
      <alignment horizontal="center"/>
      <protection locked="0"/>
    </xf>
    <xf numFmtId="0" fontId="12" fillId="0" borderId="0" xfId="44" applyFont="1" applyFill="1" applyAlignment="1" applyProtection="1">
      <alignment horizontal="center"/>
      <protection locked="0"/>
    </xf>
    <xf numFmtId="0" fontId="12" fillId="0" borderId="0" xfId="44" applyFont="1" applyAlignment="1" applyProtection="1">
      <alignment horizontal="center" wrapText="1"/>
      <protection locked="0"/>
    </xf>
    <xf numFmtId="0" fontId="12" fillId="0" borderId="0" xfId="44" applyFont="1" applyAlignment="1" applyProtection="1">
      <alignment/>
      <protection locked="0"/>
    </xf>
    <xf numFmtId="0" fontId="1" fillId="0" borderId="0" xfId="44" applyAlignment="1" applyProtection="1">
      <alignment/>
      <protection locked="0"/>
    </xf>
    <xf numFmtId="0" fontId="0" fillId="0" borderId="0" xfId="44" applyFont="1" applyFill="1" applyProtection="1">
      <alignment/>
      <protection locked="0"/>
    </xf>
    <xf numFmtId="14" fontId="12" fillId="0" borderId="0" xfId="44" applyNumberFormat="1" applyFont="1" applyAlignment="1" applyProtection="1">
      <alignment horizontal="center"/>
      <protection locked="0"/>
    </xf>
    <xf numFmtId="14" fontId="12" fillId="0" borderId="0" xfId="44" applyNumberFormat="1" applyFont="1" applyAlignment="1" applyProtection="1">
      <alignment/>
      <protection locked="0"/>
    </xf>
    <xf numFmtId="0" fontId="15" fillId="0" borderId="0" xfId="44" applyFont="1" applyFill="1" applyProtection="1">
      <alignment/>
      <protection locked="0"/>
    </xf>
    <xf numFmtId="0" fontId="20" fillId="0" borderId="14" xfId="44" applyFont="1" applyBorder="1" applyAlignment="1" applyProtection="1">
      <alignment vertical="center" wrapText="1"/>
      <protection locked="0"/>
    </xf>
    <xf numFmtId="0" fontId="27" fillId="0" borderId="14" xfId="44" applyFont="1" applyBorder="1" applyAlignment="1" applyProtection="1">
      <alignment horizontal="center" vertical="center" wrapText="1"/>
      <protection locked="0"/>
    </xf>
    <xf numFmtId="0" fontId="15" fillId="0" borderId="14" xfId="44" applyFont="1" applyBorder="1" applyAlignment="1" applyProtection="1">
      <alignment horizontal="center" vertical="center" wrapText="1"/>
      <protection locked="0"/>
    </xf>
    <xf numFmtId="0" fontId="20" fillId="0" borderId="0" xfId="44" applyFont="1" applyBorder="1" applyAlignment="1" applyProtection="1">
      <alignment horizontal="center" vertical="center" wrapText="1"/>
      <protection locked="0"/>
    </xf>
    <xf numFmtId="0" fontId="20" fillId="0" borderId="0" xfId="44" applyFont="1" applyBorder="1" applyAlignment="1" applyProtection="1">
      <alignment vertical="center" wrapText="1"/>
      <protection locked="0"/>
    </xf>
    <xf numFmtId="0" fontId="1" fillId="34" borderId="14" xfId="44" applyFill="1" applyBorder="1" applyAlignment="1" applyProtection="1">
      <alignment horizontal="center"/>
      <protection locked="0"/>
    </xf>
    <xf numFmtId="1" fontId="0" fillId="0" borderId="14" xfId="44" applyNumberFormat="1" applyFont="1" applyBorder="1" applyAlignment="1" applyProtection="1">
      <alignment horizontal="center"/>
      <protection/>
    </xf>
    <xf numFmtId="0" fontId="0" fillId="0" borderId="14" xfId="44" applyFont="1" applyBorder="1" applyAlignment="1" applyProtection="1">
      <alignment horizontal="center"/>
      <protection/>
    </xf>
    <xf numFmtId="1" fontId="0" fillId="34" borderId="14" xfId="44" applyNumberFormat="1" applyFont="1" applyFill="1" applyBorder="1" applyAlignment="1" applyProtection="1">
      <alignment horizontal="center"/>
      <protection locked="0"/>
    </xf>
    <xf numFmtId="0" fontId="0" fillId="0" borderId="0" xfId="44" applyFont="1" applyBorder="1" applyAlignment="1" applyProtection="1">
      <alignment horizontal="center"/>
      <protection locked="0"/>
    </xf>
    <xf numFmtId="0" fontId="12" fillId="0" borderId="0" xfId="44" applyFont="1" applyAlignment="1" applyProtection="1">
      <alignment wrapText="1"/>
      <protection locked="0"/>
    </xf>
    <xf numFmtId="14" fontId="12" fillId="0" borderId="0" xfId="44" applyNumberFormat="1" applyFont="1" applyFill="1" applyAlignment="1" applyProtection="1">
      <alignment horizontal="center"/>
      <protection locked="0"/>
    </xf>
    <xf numFmtId="1" fontId="15" fillId="36" borderId="16" xfId="44" applyNumberFormat="1" applyFont="1" applyFill="1" applyBorder="1" applyAlignment="1" applyProtection="1">
      <alignment horizontal="center" vertical="center" textRotation="90" wrapText="1"/>
      <protection locked="0"/>
    </xf>
    <xf numFmtId="1" fontId="15" fillId="36" borderId="14" xfId="44" applyNumberFormat="1" applyFont="1" applyFill="1" applyBorder="1" applyAlignment="1" applyProtection="1">
      <alignment horizontal="center" vertical="center" textRotation="90" wrapText="1"/>
      <protection locked="0"/>
    </xf>
    <xf numFmtId="0" fontId="20" fillId="36" borderId="14" xfId="44" applyFont="1" applyFill="1" applyBorder="1" applyAlignment="1" applyProtection="1">
      <alignment horizontal="center" vertical="center" wrapText="1"/>
      <protection locked="0"/>
    </xf>
    <xf numFmtId="0" fontId="26" fillId="0" borderId="0" xfId="44" applyFont="1" applyProtection="1">
      <alignment/>
      <protection locked="0"/>
    </xf>
    <xf numFmtId="173" fontId="0" fillId="0" borderId="14" xfId="44" applyNumberFormat="1" applyFont="1" applyBorder="1" applyAlignment="1" applyProtection="1">
      <alignment horizontal="center"/>
      <protection/>
    </xf>
    <xf numFmtId="173" fontId="1" fillId="0" borderId="14" xfId="44" applyNumberFormat="1" applyBorder="1" applyAlignment="1" applyProtection="1">
      <alignment horizontal="center"/>
      <protection/>
    </xf>
    <xf numFmtId="0" fontId="4" fillId="0" borderId="22" xfId="44" applyFont="1" applyBorder="1" applyAlignment="1">
      <alignment horizontal="center" vertical="center"/>
      <protection/>
    </xf>
    <xf numFmtId="0" fontId="1" fillId="0" borderId="23" xfId="44" applyBorder="1">
      <alignment/>
      <protection/>
    </xf>
    <xf numFmtId="0" fontId="1" fillId="0" borderId="24" xfId="44" applyFont="1" applyFill="1" applyBorder="1" applyAlignment="1">
      <alignment horizontal="center" vertical="center"/>
      <protection/>
    </xf>
    <xf numFmtId="0" fontId="1" fillId="0" borderId="25" xfId="44" applyBorder="1">
      <alignment/>
      <protection/>
    </xf>
    <xf numFmtId="0" fontId="1" fillId="0" borderId="26" xfId="44" applyFont="1" applyFill="1" applyBorder="1" applyAlignment="1">
      <alignment horizontal="center" vertical="center"/>
      <protection/>
    </xf>
    <xf numFmtId="0" fontId="1" fillId="0" borderId="27" xfId="44" applyBorder="1">
      <alignment/>
      <protection/>
    </xf>
    <xf numFmtId="0" fontId="1" fillId="0" borderId="28" xfId="44" applyBorder="1" applyAlignment="1">
      <alignment horizontal="center" vertical="center"/>
      <protection/>
    </xf>
    <xf numFmtId="0" fontId="1" fillId="0" borderId="29" xfId="44" applyBorder="1" applyAlignment="1">
      <alignment horizontal="center" vertical="center"/>
      <protection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2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4" xfId="44" applyFont="1" applyBorder="1" applyAlignment="1">
      <alignment horizontal="center" vertical="center" wrapText="1"/>
      <protection/>
    </xf>
    <xf numFmtId="20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44" applyAlignment="1">
      <alignment vertical="center"/>
      <protection/>
    </xf>
    <xf numFmtId="0" fontId="0" fillId="0" borderId="30" xfId="0" applyBorder="1" applyAlignment="1">
      <alignment/>
    </xf>
    <xf numFmtId="0" fontId="28" fillId="0" borderId="0" xfId="0" applyFont="1" applyAlignment="1">
      <alignment horizontal="justify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justify" vertical="center"/>
    </xf>
    <xf numFmtId="0" fontId="28" fillId="0" borderId="37" xfId="0" applyFont="1" applyBorder="1" applyAlignment="1">
      <alignment horizontal="justify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justify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28" fillId="0" borderId="49" xfId="0" applyFont="1" applyBorder="1" applyAlignment="1">
      <alignment horizontal="justify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1" fillId="0" borderId="0" xfId="44" applyFont="1" applyBorder="1" applyAlignment="1" applyProtection="1">
      <alignment horizontal="center"/>
      <protection locked="0"/>
    </xf>
    <xf numFmtId="0" fontId="1" fillId="0" borderId="0" xfId="44" applyFont="1" applyProtection="1">
      <alignment/>
      <protection locked="0"/>
    </xf>
    <xf numFmtId="0" fontId="1" fillId="0" borderId="0" xfId="44" applyFont="1" applyBorder="1" applyAlignment="1" applyProtection="1">
      <alignment horizontal="left"/>
      <protection locked="0"/>
    </xf>
    <xf numFmtId="0" fontId="2" fillId="0" borderId="0" xfId="44" applyFont="1" applyBorder="1" applyAlignment="1">
      <alignment horizontal="center"/>
      <protection/>
    </xf>
    <xf numFmtId="0" fontId="3" fillId="0" borderId="52" xfId="44" applyFont="1" applyBorder="1" applyAlignment="1">
      <alignment horizontal="center" vertical="center"/>
      <protection/>
    </xf>
    <xf numFmtId="0" fontId="3" fillId="0" borderId="53" xfId="44" applyFont="1" applyBorder="1" applyAlignment="1">
      <alignment horizontal="center" vertical="center"/>
      <protection/>
    </xf>
    <xf numFmtId="0" fontId="3" fillId="0" borderId="54" xfId="44" applyFont="1" applyBorder="1" applyAlignment="1">
      <alignment horizontal="center" vertical="center"/>
      <protection/>
    </xf>
    <xf numFmtId="0" fontId="3" fillId="0" borderId="55" xfId="44" applyFont="1" applyBorder="1" applyAlignment="1">
      <alignment horizontal="center" vertical="center"/>
      <protection/>
    </xf>
    <xf numFmtId="0" fontId="3" fillId="0" borderId="56" xfId="44" applyFont="1" applyBorder="1" applyAlignment="1">
      <alignment horizontal="center" vertical="center"/>
      <protection/>
    </xf>
    <xf numFmtId="0" fontId="3" fillId="0" borderId="57" xfId="44" applyFont="1" applyBorder="1" applyAlignment="1">
      <alignment horizontal="center" vertical="center"/>
      <protection/>
    </xf>
    <xf numFmtId="0" fontId="2" fillId="0" borderId="0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20" fillId="33" borderId="19" xfId="44" applyFont="1" applyFill="1" applyBorder="1" applyAlignment="1" applyProtection="1">
      <alignment horizontal="center" vertical="center" wrapText="1"/>
      <protection locked="0"/>
    </xf>
    <xf numFmtId="0" fontId="12" fillId="0" borderId="0" xfId="44" applyFont="1" applyFill="1" applyBorder="1" applyAlignment="1" applyProtection="1">
      <alignment horizontal="center"/>
      <protection locked="0"/>
    </xf>
    <xf numFmtId="14" fontId="12" fillId="0" borderId="0" xfId="44" applyNumberFormat="1" applyFont="1" applyFill="1" applyBorder="1" applyAlignment="1" applyProtection="1">
      <alignment horizontal="center"/>
      <protection locked="0"/>
    </xf>
    <xf numFmtId="1" fontId="15" fillId="0" borderId="14" xfId="44" applyNumberFormat="1" applyFont="1" applyBorder="1" applyAlignment="1" applyProtection="1">
      <alignment horizontal="center"/>
      <protection locked="0"/>
    </xf>
    <xf numFmtId="0" fontId="15" fillId="0" borderId="14" xfId="44" applyFont="1" applyBorder="1" applyAlignment="1" applyProtection="1">
      <alignment horizontal="center" vertical="center"/>
      <protection locked="0"/>
    </xf>
    <xf numFmtId="1" fontId="15" fillId="0" borderId="14" xfId="44" applyNumberFormat="1" applyFont="1" applyBorder="1" applyAlignment="1" applyProtection="1">
      <alignment horizontal="center" vertical="center"/>
      <protection locked="0"/>
    </xf>
    <xf numFmtId="0" fontId="20" fillId="36" borderId="14" xfId="44" applyFont="1" applyFill="1" applyBorder="1" applyAlignment="1" applyProtection="1">
      <alignment horizontal="center" vertical="center" wrapText="1"/>
      <protection locked="0"/>
    </xf>
    <xf numFmtId="0" fontId="20" fillId="0" borderId="14" xfId="44" applyFont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1</xdr:row>
      <xdr:rowOff>19050</xdr:rowOff>
    </xdr:from>
    <xdr:to>
      <xdr:col>3</xdr:col>
      <xdr:colOff>847725</xdr:colOff>
      <xdr:row>10</xdr:row>
      <xdr:rowOff>9525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219075"/>
          <a:ext cx="1771650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1</xdr:row>
      <xdr:rowOff>19050</xdr:rowOff>
    </xdr:from>
    <xdr:to>
      <xdr:col>3</xdr:col>
      <xdr:colOff>847725</xdr:colOff>
      <xdr:row>10</xdr:row>
      <xdr:rowOff>9525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219075"/>
          <a:ext cx="1771650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1</xdr:row>
      <xdr:rowOff>0</xdr:rowOff>
    </xdr:from>
    <xdr:to>
      <xdr:col>3</xdr:col>
      <xdr:colOff>857250</xdr:colOff>
      <xdr:row>10</xdr:row>
      <xdr:rowOff>57150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90500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</xdr:row>
      <xdr:rowOff>85725</xdr:rowOff>
    </xdr:from>
    <xdr:to>
      <xdr:col>3</xdr:col>
      <xdr:colOff>781050</xdr:colOff>
      <xdr:row>10</xdr:row>
      <xdr:rowOff>76200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76225"/>
          <a:ext cx="1752600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38100</xdr:rowOff>
    </xdr:from>
    <xdr:to>
      <xdr:col>2</xdr:col>
      <xdr:colOff>19050</xdr:colOff>
      <xdr:row>9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2276475" cy="1838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1</xdr:row>
      <xdr:rowOff>19050</xdr:rowOff>
    </xdr:from>
    <xdr:to>
      <xdr:col>3</xdr:col>
      <xdr:colOff>876300</xdr:colOff>
      <xdr:row>10</xdr:row>
      <xdr:rowOff>9525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19075"/>
          <a:ext cx="1771650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1</xdr:row>
      <xdr:rowOff>19050</xdr:rowOff>
    </xdr:from>
    <xdr:to>
      <xdr:col>3</xdr:col>
      <xdr:colOff>847725</xdr:colOff>
      <xdr:row>10</xdr:row>
      <xdr:rowOff>9525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219075"/>
          <a:ext cx="1771650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1</xdr:row>
      <xdr:rowOff>38100</xdr:rowOff>
    </xdr:from>
    <xdr:to>
      <xdr:col>2</xdr:col>
      <xdr:colOff>2295525</xdr:colOff>
      <xdr:row>9</xdr:row>
      <xdr:rowOff>114300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28600"/>
          <a:ext cx="1666875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1</xdr:row>
      <xdr:rowOff>0</xdr:rowOff>
    </xdr:from>
    <xdr:to>
      <xdr:col>3</xdr:col>
      <xdr:colOff>857250</xdr:colOff>
      <xdr:row>10</xdr:row>
      <xdr:rowOff>57150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90500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1</xdr:row>
      <xdr:rowOff>0</xdr:rowOff>
    </xdr:from>
    <xdr:to>
      <xdr:col>3</xdr:col>
      <xdr:colOff>857250</xdr:colOff>
      <xdr:row>10</xdr:row>
      <xdr:rowOff>19050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90500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</xdr:row>
      <xdr:rowOff>85725</xdr:rowOff>
    </xdr:from>
    <xdr:to>
      <xdr:col>3</xdr:col>
      <xdr:colOff>781050</xdr:colOff>
      <xdr:row>10</xdr:row>
      <xdr:rowOff>76200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76225"/>
          <a:ext cx="1752600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</xdr:row>
      <xdr:rowOff>114300</xdr:rowOff>
    </xdr:from>
    <xdr:to>
      <xdr:col>3</xdr:col>
      <xdr:colOff>857250</xdr:colOff>
      <xdr:row>10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04800"/>
          <a:ext cx="1743075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</xdr:row>
      <xdr:rowOff>85725</xdr:rowOff>
    </xdr:from>
    <xdr:to>
      <xdr:col>3</xdr:col>
      <xdr:colOff>781050</xdr:colOff>
      <xdr:row>10</xdr:row>
      <xdr:rowOff>76200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76225"/>
          <a:ext cx="1752600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8.7109375" defaultRowHeight="12.75"/>
  <cols>
    <col min="1" max="1" width="3.421875" style="1" customWidth="1"/>
    <col min="2" max="3" width="15.8515625" style="1" customWidth="1"/>
    <col min="4" max="4" width="26.8515625" style="1" customWidth="1"/>
    <col min="5" max="14" width="8.7109375" style="1" customWidth="1"/>
    <col min="15" max="15" width="0" style="1" hidden="1" customWidth="1"/>
    <col min="16" max="16384" width="8.7109375" style="1" customWidth="1"/>
  </cols>
  <sheetData>
    <row r="2" spans="1:13" ht="28.5">
      <c r="A2" s="161" t="s">
        <v>119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4" ht="15.75" thickBot="1"/>
    <row r="5" spans="1:13" ht="15.75" thickBot="1">
      <c r="A5" s="162" t="s">
        <v>0</v>
      </c>
      <c r="B5" s="164" t="s">
        <v>1</v>
      </c>
      <c r="C5" s="164"/>
      <c r="D5" s="165" t="s">
        <v>2</v>
      </c>
      <c r="E5" s="164" t="s">
        <v>3</v>
      </c>
      <c r="F5" s="164"/>
      <c r="G5" s="164"/>
      <c r="H5" s="164"/>
      <c r="I5" s="164"/>
      <c r="J5" s="164"/>
      <c r="K5" s="164"/>
      <c r="L5" s="164"/>
      <c r="M5" s="167"/>
    </row>
    <row r="6" spans="1:13" ht="15.75" thickBot="1">
      <c r="A6" s="163"/>
      <c r="B6" s="2" t="s">
        <v>4</v>
      </c>
      <c r="C6" s="3" t="s">
        <v>5</v>
      </c>
      <c r="D6" s="166"/>
      <c r="E6" s="4" t="s">
        <v>111</v>
      </c>
      <c r="F6" s="4" t="s">
        <v>112</v>
      </c>
      <c r="G6" s="4" t="s">
        <v>113</v>
      </c>
      <c r="H6" s="4" t="s">
        <v>114</v>
      </c>
      <c r="I6" s="4" t="s">
        <v>115</v>
      </c>
      <c r="J6" s="4" t="s">
        <v>116</v>
      </c>
      <c r="K6" s="4" t="s">
        <v>118</v>
      </c>
      <c r="L6" s="4" t="s">
        <v>117</v>
      </c>
      <c r="M6" s="117" t="s">
        <v>6</v>
      </c>
    </row>
    <row r="7" spans="1:15" ht="15">
      <c r="A7" s="118">
        <v>1</v>
      </c>
      <c r="B7" s="134" t="s">
        <v>192</v>
      </c>
      <c r="C7" s="134" t="s">
        <v>193</v>
      </c>
      <c r="D7" s="134" t="s">
        <v>194</v>
      </c>
      <c r="E7" s="6"/>
      <c r="F7" s="6" t="s">
        <v>8</v>
      </c>
      <c r="G7" s="6"/>
      <c r="H7" s="6"/>
      <c r="I7" s="6" t="s">
        <v>8</v>
      </c>
      <c r="J7" s="6"/>
      <c r="K7" s="6"/>
      <c r="L7" s="6"/>
      <c r="M7" s="119"/>
      <c r="O7" s="1" t="str">
        <f>CONCATENATE(B7," ",C7)</f>
        <v>Bressan Doria</v>
      </c>
    </row>
    <row r="8" spans="1:15" ht="15">
      <c r="A8" s="120">
        <v>2</v>
      </c>
      <c r="B8" s="134" t="s">
        <v>187</v>
      </c>
      <c r="C8" s="134" t="s">
        <v>188</v>
      </c>
      <c r="D8" s="134" t="s">
        <v>189</v>
      </c>
      <c r="E8" s="8"/>
      <c r="F8" s="6" t="s">
        <v>8</v>
      </c>
      <c r="G8" s="8"/>
      <c r="H8" s="8"/>
      <c r="I8" s="6" t="s">
        <v>8</v>
      </c>
      <c r="J8" s="8"/>
      <c r="K8" s="8"/>
      <c r="L8" s="6" t="s">
        <v>8</v>
      </c>
      <c r="M8" s="121"/>
      <c r="O8" s="1" t="str">
        <f aca="true" t="shared" si="0" ref="O8:O60">CONCATENATE(B8," ",C8)</f>
        <v>Della Torre Cecilia</v>
      </c>
    </row>
    <row r="9" spans="1:15" ht="15">
      <c r="A9" s="118">
        <v>3</v>
      </c>
      <c r="B9" s="134" t="s">
        <v>190</v>
      </c>
      <c r="C9" s="134" t="s">
        <v>191</v>
      </c>
      <c r="D9" s="134" t="s">
        <v>155</v>
      </c>
      <c r="E9" s="8"/>
      <c r="F9" s="6" t="s">
        <v>8</v>
      </c>
      <c r="G9" s="8"/>
      <c r="H9" s="8"/>
      <c r="I9" s="6" t="s">
        <v>8</v>
      </c>
      <c r="J9" s="8"/>
      <c r="K9" s="8"/>
      <c r="L9" s="6" t="s">
        <v>8</v>
      </c>
      <c r="M9" s="6" t="s">
        <v>8</v>
      </c>
      <c r="O9" s="1" t="str">
        <f t="shared" si="0"/>
        <v>Esposito Chiara</v>
      </c>
    </row>
    <row r="10" spans="1:15" ht="15">
      <c r="A10" s="120">
        <v>4</v>
      </c>
      <c r="B10" s="134" t="s">
        <v>197</v>
      </c>
      <c r="C10" s="134" t="s">
        <v>198</v>
      </c>
      <c r="D10" s="134" t="s">
        <v>157</v>
      </c>
      <c r="E10" s="8"/>
      <c r="F10" s="6" t="s">
        <v>8</v>
      </c>
      <c r="G10" s="8"/>
      <c r="H10" s="8"/>
      <c r="I10" s="6" t="s">
        <v>8</v>
      </c>
      <c r="J10" s="8"/>
      <c r="K10" s="8"/>
      <c r="L10" s="6" t="s">
        <v>8</v>
      </c>
      <c r="M10" s="121"/>
      <c r="O10" s="1" t="str">
        <f t="shared" si="0"/>
        <v>Fornaciari Rosa</v>
      </c>
    </row>
    <row r="11" spans="1:15" ht="15">
      <c r="A11" s="118">
        <v>5</v>
      </c>
      <c r="B11" s="134" t="s">
        <v>185</v>
      </c>
      <c r="C11" s="134" t="s">
        <v>186</v>
      </c>
      <c r="D11" s="134" t="s">
        <v>143</v>
      </c>
      <c r="E11" s="8"/>
      <c r="F11" s="6" t="s">
        <v>8</v>
      </c>
      <c r="G11" s="8"/>
      <c r="H11" s="8"/>
      <c r="I11" s="6" t="s">
        <v>8</v>
      </c>
      <c r="J11" s="8"/>
      <c r="K11" s="8"/>
      <c r="L11" s="6" t="s">
        <v>8</v>
      </c>
      <c r="M11" s="6" t="s">
        <v>8</v>
      </c>
      <c r="O11" s="1" t="str">
        <f t="shared" si="0"/>
        <v>Ramunno Incoronata</v>
      </c>
    </row>
    <row r="12" spans="1:15" ht="15">
      <c r="A12" s="120">
        <v>6</v>
      </c>
      <c r="B12" s="134" t="s">
        <v>195</v>
      </c>
      <c r="C12" s="134" t="s">
        <v>196</v>
      </c>
      <c r="D12" s="134" t="s">
        <v>155</v>
      </c>
      <c r="E12" s="8"/>
      <c r="F12" s="6" t="s">
        <v>8</v>
      </c>
      <c r="G12" s="8"/>
      <c r="H12" s="8"/>
      <c r="I12" s="6" t="s">
        <v>8</v>
      </c>
      <c r="J12" s="8"/>
      <c r="K12" s="8"/>
      <c r="L12" s="6" t="s">
        <v>8</v>
      </c>
      <c r="M12" s="121"/>
      <c r="O12" s="1" t="str">
        <f t="shared" si="0"/>
        <v>Sorrentino Camilla</v>
      </c>
    </row>
    <row r="13" spans="1:15" ht="15">
      <c r="A13" s="118">
        <v>7</v>
      </c>
      <c r="B13" s="134" t="s">
        <v>201</v>
      </c>
      <c r="C13" s="134" t="s">
        <v>202</v>
      </c>
      <c r="D13" s="134" t="s">
        <v>141</v>
      </c>
      <c r="E13" s="8"/>
      <c r="F13" s="6" t="s">
        <v>8</v>
      </c>
      <c r="G13" s="8"/>
      <c r="H13" s="8"/>
      <c r="I13" s="6" t="s">
        <v>8</v>
      </c>
      <c r="J13" s="8"/>
      <c r="K13" s="8"/>
      <c r="L13" s="6" t="s">
        <v>8</v>
      </c>
      <c r="M13" s="121"/>
      <c r="O13" s="1" t="str">
        <f t="shared" si="0"/>
        <v>Strona Paola</v>
      </c>
    </row>
    <row r="14" spans="1:15" ht="15">
      <c r="A14" s="120">
        <v>8</v>
      </c>
      <c r="B14" s="134" t="s">
        <v>199</v>
      </c>
      <c r="C14" s="134" t="s">
        <v>200</v>
      </c>
      <c r="D14" s="134" t="s">
        <v>157</v>
      </c>
      <c r="E14" s="8"/>
      <c r="F14" s="6" t="s">
        <v>8</v>
      </c>
      <c r="G14" s="8"/>
      <c r="H14" s="8"/>
      <c r="I14" s="6" t="s">
        <v>8</v>
      </c>
      <c r="J14" s="8"/>
      <c r="K14" s="8"/>
      <c r="L14" s="6" t="s">
        <v>8</v>
      </c>
      <c r="M14" s="6" t="s">
        <v>8</v>
      </c>
      <c r="O14" s="1" t="str">
        <f t="shared" si="0"/>
        <v>Vagelli Catia</v>
      </c>
    </row>
    <row r="15" spans="1:15" ht="15">
      <c r="A15" s="118">
        <v>9</v>
      </c>
      <c r="B15" s="134" t="s">
        <v>241</v>
      </c>
      <c r="C15" s="134" t="s">
        <v>159</v>
      </c>
      <c r="D15" s="134" t="s">
        <v>138</v>
      </c>
      <c r="E15" s="8"/>
      <c r="F15" s="8"/>
      <c r="G15" s="8" t="s">
        <v>8</v>
      </c>
      <c r="H15" s="8"/>
      <c r="I15" s="8"/>
      <c r="J15" s="8" t="s">
        <v>8</v>
      </c>
      <c r="K15" s="8" t="s">
        <v>8</v>
      </c>
      <c r="L15" s="8"/>
      <c r="M15" s="121" t="s">
        <v>8</v>
      </c>
      <c r="O15" s="1" t="str">
        <f t="shared" si="0"/>
        <v>Albano Marco</v>
      </c>
    </row>
    <row r="16" spans="1:15" ht="15">
      <c r="A16" s="120">
        <v>10</v>
      </c>
      <c r="B16" s="134" t="s">
        <v>227</v>
      </c>
      <c r="C16" s="134" t="s">
        <v>228</v>
      </c>
      <c r="D16" s="134" t="s">
        <v>148</v>
      </c>
      <c r="E16" s="8"/>
      <c r="F16" s="8"/>
      <c r="G16" s="8" t="s">
        <v>8</v>
      </c>
      <c r="H16" s="8"/>
      <c r="I16" s="8"/>
      <c r="J16" s="8"/>
      <c r="K16" s="8"/>
      <c r="L16" s="8"/>
      <c r="M16" s="121"/>
      <c r="O16" s="1" t="str">
        <f t="shared" si="0"/>
        <v>Alemanni Itio</v>
      </c>
    </row>
    <row r="17" spans="1:15" ht="15">
      <c r="A17" s="118">
        <v>11</v>
      </c>
      <c r="B17" s="134" t="s">
        <v>249</v>
      </c>
      <c r="C17" s="134" t="s">
        <v>250</v>
      </c>
      <c r="D17" s="134" t="s">
        <v>138</v>
      </c>
      <c r="E17" s="8"/>
      <c r="F17" s="8"/>
      <c r="G17" s="8" t="s">
        <v>8</v>
      </c>
      <c r="H17" s="8"/>
      <c r="I17" s="8"/>
      <c r="J17" s="8" t="s">
        <v>8</v>
      </c>
      <c r="K17" s="8" t="s">
        <v>8</v>
      </c>
      <c r="L17" s="8"/>
      <c r="M17" s="121"/>
      <c r="O17" s="1" t="str">
        <f t="shared" si="0"/>
        <v>Alessi Sebastiano</v>
      </c>
    </row>
    <row r="18" spans="1:15" ht="15">
      <c r="A18" s="120">
        <v>12</v>
      </c>
      <c r="B18" s="134" t="s">
        <v>253</v>
      </c>
      <c r="C18" s="134" t="s">
        <v>254</v>
      </c>
      <c r="D18" s="134" t="s">
        <v>138</v>
      </c>
      <c r="E18" s="8"/>
      <c r="F18" s="8"/>
      <c r="G18" s="8" t="s">
        <v>8</v>
      </c>
      <c r="H18" s="8" t="s">
        <v>8</v>
      </c>
      <c r="I18" s="8"/>
      <c r="J18" s="8"/>
      <c r="K18" s="8" t="s">
        <v>8</v>
      </c>
      <c r="L18" s="8"/>
      <c r="M18" s="121" t="s">
        <v>8</v>
      </c>
      <c r="O18" s="1" t="str">
        <f t="shared" si="0"/>
        <v>Aliffi Federico</v>
      </c>
    </row>
    <row r="19" spans="1:15" ht="15">
      <c r="A19" s="118">
        <v>13</v>
      </c>
      <c r="B19" s="134" t="s">
        <v>244</v>
      </c>
      <c r="C19" s="134" t="s">
        <v>245</v>
      </c>
      <c r="D19" s="134" t="s">
        <v>246</v>
      </c>
      <c r="E19" s="8"/>
      <c r="F19" s="8"/>
      <c r="G19" s="8" t="s">
        <v>8</v>
      </c>
      <c r="H19" s="8"/>
      <c r="I19" s="8"/>
      <c r="J19" s="8" t="s">
        <v>8</v>
      </c>
      <c r="K19" s="8" t="s">
        <v>8</v>
      </c>
      <c r="L19" s="8"/>
      <c r="M19" s="121"/>
      <c r="O19" s="1" t="str">
        <f t="shared" si="0"/>
        <v>Amatulli Ilario</v>
      </c>
    </row>
    <row r="20" spans="1:15" ht="15">
      <c r="A20" s="120">
        <v>14</v>
      </c>
      <c r="B20" s="134" t="s">
        <v>283</v>
      </c>
      <c r="C20" s="134" t="s">
        <v>137</v>
      </c>
      <c r="D20" s="134" t="s">
        <v>138</v>
      </c>
      <c r="E20" s="8" t="s">
        <v>8</v>
      </c>
      <c r="F20" s="8"/>
      <c r="G20" s="8"/>
      <c r="H20" s="8" t="s">
        <v>8</v>
      </c>
      <c r="I20" s="8"/>
      <c r="J20" s="8"/>
      <c r="K20" s="8" t="s">
        <v>8</v>
      </c>
      <c r="L20" s="8"/>
      <c r="M20" s="121" t="s">
        <v>8</v>
      </c>
      <c r="O20" s="1" t="str">
        <f t="shared" si="0"/>
        <v>Argentino  Adriano</v>
      </c>
    </row>
    <row r="21" spans="1:15" ht="15">
      <c r="A21" s="118">
        <v>15</v>
      </c>
      <c r="B21" s="134" t="s">
        <v>170</v>
      </c>
      <c r="C21" s="134" t="s">
        <v>171</v>
      </c>
      <c r="D21" s="134" t="s">
        <v>138</v>
      </c>
      <c r="E21" s="8" t="s">
        <v>8</v>
      </c>
      <c r="F21" s="8"/>
      <c r="G21" s="8"/>
      <c r="H21" s="8"/>
      <c r="I21" s="8"/>
      <c r="J21" s="8" t="s">
        <v>8</v>
      </c>
      <c r="K21" s="8" t="s">
        <v>8</v>
      </c>
      <c r="L21" s="8"/>
      <c r="M21" s="121" t="s">
        <v>8</v>
      </c>
      <c r="O21" s="1" t="str">
        <f t="shared" si="0"/>
        <v>Battilomo Claudio</v>
      </c>
    </row>
    <row r="22" spans="1:15" ht="15">
      <c r="A22" s="120">
        <v>16</v>
      </c>
      <c r="B22" s="134" t="s">
        <v>174</v>
      </c>
      <c r="C22" s="134" t="s">
        <v>163</v>
      </c>
      <c r="D22" s="134" t="s">
        <v>138</v>
      </c>
      <c r="E22" s="8" t="s">
        <v>8</v>
      </c>
      <c r="F22" s="8"/>
      <c r="G22" s="8"/>
      <c r="H22" s="8"/>
      <c r="I22" s="8"/>
      <c r="J22" s="8" t="s">
        <v>8</v>
      </c>
      <c r="K22" s="8" t="s">
        <v>8</v>
      </c>
      <c r="L22" s="8"/>
      <c r="M22" s="121"/>
      <c r="O22" s="1" t="str">
        <f t="shared" si="0"/>
        <v>Belli Giuseppe</v>
      </c>
    </row>
    <row r="23" spans="1:15" ht="15">
      <c r="A23" s="118">
        <v>17</v>
      </c>
      <c r="B23" s="134" t="s">
        <v>139</v>
      </c>
      <c r="C23" s="134" t="s">
        <v>140</v>
      </c>
      <c r="D23" s="134" t="s">
        <v>141</v>
      </c>
      <c r="E23" s="8" t="s">
        <v>8</v>
      </c>
      <c r="F23" s="8"/>
      <c r="G23" s="8"/>
      <c r="H23" s="8" t="s">
        <v>8</v>
      </c>
      <c r="I23" s="8"/>
      <c r="J23" s="8"/>
      <c r="K23" s="8" t="s">
        <v>8</v>
      </c>
      <c r="L23" s="8"/>
      <c r="M23" s="121" t="s">
        <v>8</v>
      </c>
      <c r="O23" s="1" t="str">
        <f t="shared" si="0"/>
        <v>Bertin Cristiano</v>
      </c>
    </row>
    <row r="24" spans="1:15" ht="15">
      <c r="A24" s="120">
        <v>18</v>
      </c>
      <c r="B24" s="134" t="s">
        <v>166</v>
      </c>
      <c r="C24" s="134" t="s">
        <v>167</v>
      </c>
      <c r="D24" s="134" t="s">
        <v>168</v>
      </c>
      <c r="E24" s="8" t="s">
        <v>8</v>
      </c>
      <c r="F24" s="8"/>
      <c r="G24" s="8"/>
      <c r="H24" s="8"/>
      <c r="I24" s="8"/>
      <c r="J24" s="8" t="s">
        <v>8</v>
      </c>
      <c r="K24" s="8" t="s">
        <v>8</v>
      </c>
      <c r="L24" s="8"/>
      <c r="M24" s="121"/>
      <c r="O24" s="1" t="str">
        <f t="shared" si="0"/>
        <v>Cinquegrana Norberto</v>
      </c>
    </row>
    <row r="25" spans="1:15" ht="15">
      <c r="A25" s="118">
        <v>19</v>
      </c>
      <c r="B25" s="134" t="s">
        <v>219</v>
      </c>
      <c r="C25" s="134" t="s">
        <v>220</v>
      </c>
      <c r="D25" s="134" t="s">
        <v>209</v>
      </c>
      <c r="E25" s="8"/>
      <c r="F25" s="8"/>
      <c r="G25" s="8" t="s">
        <v>8</v>
      </c>
      <c r="H25" s="8"/>
      <c r="I25" s="8"/>
      <c r="J25" s="8"/>
      <c r="K25" s="8"/>
      <c r="L25" s="8"/>
      <c r="M25" s="121" t="s">
        <v>8</v>
      </c>
      <c r="O25" s="1" t="str">
        <f t="shared" si="0"/>
        <v>Colombrita Pietro</v>
      </c>
    </row>
    <row r="26" spans="1:15" ht="15">
      <c r="A26" s="120">
        <v>20</v>
      </c>
      <c r="B26" s="134" t="s">
        <v>150</v>
      </c>
      <c r="C26" s="134" t="s">
        <v>151</v>
      </c>
      <c r="D26" s="134" t="s">
        <v>152</v>
      </c>
      <c r="E26" s="8" t="s">
        <v>8</v>
      </c>
      <c r="F26" s="8"/>
      <c r="G26" s="8"/>
      <c r="H26" s="8" t="s">
        <v>8</v>
      </c>
      <c r="I26" s="8"/>
      <c r="J26" s="8"/>
      <c r="K26" s="8" t="s">
        <v>8</v>
      </c>
      <c r="L26" s="8"/>
      <c r="M26" s="121"/>
      <c r="O26" s="1" t="str">
        <f t="shared" si="0"/>
        <v>Colosio Daniele</v>
      </c>
    </row>
    <row r="27" spans="1:15" ht="15">
      <c r="A27" s="118">
        <v>21</v>
      </c>
      <c r="B27" s="134" t="s">
        <v>252</v>
      </c>
      <c r="C27" s="134" t="s">
        <v>289</v>
      </c>
      <c r="D27" s="134" t="s">
        <v>161</v>
      </c>
      <c r="E27" s="8"/>
      <c r="F27" s="8"/>
      <c r="G27" s="8" t="s">
        <v>8</v>
      </c>
      <c r="H27" s="8"/>
      <c r="I27" s="8"/>
      <c r="J27" s="8" t="s">
        <v>8</v>
      </c>
      <c r="K27" s="8" t="s">
        <v>8</v>
      </c>
      <c r="L27" s="8"/>
      <c r="M27" s="121" t="s">
        <v>8</v>
      </c>
      <c r="O27" s="1" t="str">
        <f t="shared" si="0"/>
        <v>De Luca Tino</v>
      </c>
    </row>
    <row r="28" spans="1:15" ht="15">
      <c r="A28" s="120">
        <v>22</v>
      </c>
      <c r="B28" s="134" t="s">
        <v>132</v>
      </c>
      <c r="C28" s="134" t="s">
        <v>133</v>
      </c>
      <c r="D28" s="134" t="s">
        <v>134</v>
      </c>
      <c r="E28" s="8" t="s">
        <v>8</v>
      </c>
      <c r="F28" s="8"/>
      <c r="G28" s="8"/>
      <c r="H28" s="8"/>
      <c r="I28" s="8"/>
      <c r="J28" s="8" t="s">
        <v>8</v>
      </c>
      <c r="K28" s="8"/>
      <c r="L28" s="8"/>
      <c r="M28" s="121" t="s">
        <v>8</v>
      </c>
      <c r="O28" s="1" t="str">
        <f t="shared" si="0"/>
        <v>Dell'Avanzato Roberto</v>
      </c>
    </row>
    <row r="29" spans="1:15" ht="15">
      <c r="A29" s="118">
        <v>23</v>
      </c>
      <c r="B29" s="134" t="s">
        <v>251</v>
      </c>
      <c r="C29" s="134" t="s">
        <v>211</v>
      </c>
      <c r="D29" s="134" t="s">
        <v>155</v>
      </c>
      <c r="E29" s="8"/>
      <c r="F29" s="8"/>
      <c r="G29" s="8" t="s">
        <v>8</v>
      </c>
      <c r="H29" s="8" t="s">
        <v>8</v>
      </c>
      <c r="I29" s="8"/>
      <c r="J29" s="8"/>
      <c r="K29" s="8" t="s">
        <v>8</v>
      </c>
      <c r="L29" s="8"/>
      <c r="M29" s="121" t="s">
        <v>8</v>
      </c>
      <c r="O29" s="1" t="str">
        <f t="shared" si="0"/>
        <v>Delli Carri Alberto</v>
      </c>
    </row>
    <row r="30" spans="1:15" ht="15">
      <c r="A30" s="120">
        <v>24</v>
      </c>
      <c r="B30" s="134" t="s">
        <v>212</v>
      </c>
      <c r="C30" s="134" t="s">
        <v>213</v>
      </c>
      <c r="D30" s="134" t="s">
        <v>155</v>
      </c>
      <c r="E30" s="8"/>
      <c r="F30" s="8"/>
      <c r="G30" s="8" t="s">
        <v>8</v>
      </c>
      <c r="H30" s="8"/>
      <c r="I30" s="8"/>
      <c r="J30" s="8"/>
      <c r="K30" s="8"/>
      <c r="L30" s="8"/>
      <c r="M30" s="121" t="s">
        <v>8</v>
      </c>
      <c r="O30" s="1" t="str">
        <f t="shared" si="0"/>
        <v>Esposito  Domenico</v>
      </c>
    </row>
    <row r="31" spans="1:15" ht="15">
      <c r="A31" s="118">
        <v>25</v>
      </c>
      <c r="B31" s="134" t="s">
        <v>232</v>
      </c>
      <c r="C31" s="134" t="s">
        <v>233</v>
      </c>
      <c r="D31" s="134" t="s">
        <v>155</v>
      </c>
      <c r="E31" s="8"/>
      <c r="F31" s="8"/>
      <c r="G31" s="8" t="s">
        <v>8</v>
      </c>
      <c r="H31" s="8"/>
      <c r="I31" s="8"/>
      <c r="J31" s="8" t="s">
        <v>8</v>
      </c>
      <c r="K31" s="8"/>
      <c r="L31" s="8"/>
      <c r="M31" s="121" t="s">
        <v>8</v>
      </c>
      <c r="O31" s="1" t="str">
        <f t="shared" si="0"/>
        <v>Ferrante Vincenzo</v>
      </c>
    </row>
    <row r="32" spans="1:15" ht="15">
      <c r="A32" s="120">
        <v>26</v>
      </c>
      <c r="B32" s="134" t="s">
        <v>285</v>
      </c>
      <c r="C32" s="134" t="s">
        <v>142</v>
      </c>
      <c r="D32" s="134" t="s">
        <v>143</v>
      </c>
      <c r="E32" s="8" t="s">
        <v>8</v>
      </c>
      <c r="F32" s="8"/>
      <c r="G32" s="8"/>
      <c r="H32" s="8" t="s">
        <v>8</v>
      </c>
      <c r="I32" s="8"/>
      <c r="J32" s="8"/>
      <c r="K32" s="8" t="s">
        <v>8</v>
      </c>
      <c r="L32" s="8"/>
      <c r="M32" s="121" t="s">
        <v>8</v>
      </c>
      <c r="O32" s="1" t="str">
        <f t="shared" si="0"/>
        <v>Girolimetto  Primo</v>
      </c>
    </row>
    <row r="33" spans="1:15" ht="15">
      <c r="A33" s="118">
        <v>27</v>
      </c>
      <c r="B33" s="134" t="s">
        <v>225</v>
      </c>
      <c r="C33" s="134" t="s">
        <v>226</v>
      </c>
      <c r="D33" s="134" t="s">
        <v>138</v>
      </c>
      <c r="E33" s="8"/>
      <c r="F33" s="8"/>
      <c r="G33" s="8" t="s">
        <v>8</v>
      </c>
      <c r="H33" s="8" t="s">
        <v>8</v>
      </c>
      <c r="I33" s="8"/>
      <c r="J33" s="8"/>
      <c r="K33" s="8" t="s">
        <v>8</v>
      </c>
      <c r="L33" s="8"/>
      <c r="M33" s="121" t="s">
        <v>8</v>
      </c>
      <c r="O33" s="1" t="str">
        <f t="shared" si="0"/>
        <v>Lantieri Santi</v>
      </c>
    </row>
    <row r="34" spans="1:15" ht="15">
      <c r="A34" s="120">
        <v>28</v>
      </c>
      <c r="B34" s="134" t="s">
        <v>144</v>
      </c>
      <c r="C34" s="134" t="s">
        <v>145</v>
      </c>
      <c r="D34" s="134" t="s">
        <v>136</v>
      </c>
      <c r="E34" s="8" t="s">
        <v>8</v>
      </c>
      <c r="F34" s="8"/>
      <c r="G34" s="8"/>
      <c r="H34" s="8"/>
      <c r="I34" s="8"/>
      <c r="J34" s="8" t="s">
        <v>8</v>
      </c>
      <c r="K34" s="8" t="s">
        <v>8</v>
      </c>
      <c r="L34" s="8"/>
      <c r="M34" s="121" t="s">
        <v>8</v>
      </c>
      <c r="O34" s="1" t="str">
        <f t="shared" si="0"/>
        <v>Lo Piano Enzo</v>
      </c>
    </row>
    <row r="35" spans="1:15" ht="15">
      <c r="A35" s="118">
        <v>29</v>
      </c>
      <c r="B35" s="134" t="s">
        <v>214</v>
      </c>
      <c r="C35" s="134" t="s">
        <v>224</v>
      </c>
      <c r="D35" s="134" t="s">
        <v>216</v>
      </c>
      <c r="E35" s="8"/>
      <c r="F35" s="8"/>
      <c r="G35" s="8" t="s">
        <v>8</v>
      </c>
      <c r="H35" s="8" t="s">
        <v>8</v>
      </c>
      <c r="I35" s="8"/>
      <c r="J35" s="8"/>
      <c r="K35" s="8" t="s">
        <v>8</v>
      </c>
      <c r="L35" s="8"/>
      <c r="M35" s="121" t="s">
        <v>8</v>
      </c>
      <c r="O35" s="1" t="str">
        <f t="shared" si="0"/>
        <v>Longobardi Aldo</v>
      </c>
    </row>
    <row r="36" spans="1:15" ht="15">
      <c r="A36" s="120">
        <v>30</v>
      </c>
      <c r="B36" s="134" t="s">
        <v>214</v>
      </c>
      <c r="C36" s="134" t="s">
        <v>215</v>
      </c>
      <c r="D36" s="134" t="s">
        <v>216</v>
      </c>
      <c r="E36" s="8"/>
      <c r="F36" s="8"/>
      <c r="G36" s="8" t="s">
        <v>8</v>
      </c>
      <c r="H36" s="8"/>
      <c r="I36" s="8"/>
      <c r="J36" s="8" t="s">
        <v>8</v>
      </c>
      <c r="K36" s="8" t="s">
        <v>8</v>
      </c>
      <c r="L36" s="8"/>
      <c r="M36" s="121" t="s">
        <v>8</v>
      </c>
      <c r="O36" s="1" t="str">
        <f t="shared" si="0"/>
        <v>Longobardi Flavio</v>
      </c>
    </row>
    <row r="37" spans="1:15" ht="15">
      <c r="A37" s="118">
        <v>31</v>
      </c>
      <c r="B37" s="134" t="s">
        <v>229</v>
      </c>
      <c r="C37" s="134" t="s">
        <v>230</v>
      </c>
      <c r="D37" s="134" t="s">
        <v>223</v>
      </c>
      <c r="E37" s="8"/>
      <c r="F37" s="8"/>
      <c r="G37" s="8" t="s">
        <v>8</v>
      </c>
      <c r="H37" s="8"/>
      <c r="I37" s="8"/>
      <c r="J37" s="8" t="s">
        <v>8</v>
      </c>
      <c r="K37" s="8" t="s">
        <v>8</v>
      </c>
      <c r="L37" s="8"/>
      <c r="M37" s="121"/>
      <c r="O37" s="1" t="str">
        <f t="shared" si="0"/>
        <v>Mameli Fabio</v>
      </c>
    </row>
    <row r="38" spans="1:15" ht="15">
      <c r="A38" s="120">
        <v>32</v>
      </c>
      <c r="B38" s="134" t="s">
        <v>146</v>
      </c>
      <c r="C38" s="134" t="s">
        <v>147</v>
      </c>
      <c r="D38" s="134" t="s">
        <v>148</v>
      </c>
      <c r="E38" s="8" t="s">
        <v>8</v>
      </c>
      <c r="F38" s="8"/>
      <c r="G38" s="8"/>
      <c r="H38" s="8" t="s">
        <v>8</v>
      </c>
      <c r="I38" s="8"/>
      <c r="J38" s="8"/>
      <c r="K38" s="8" t="s">
        <v>8</v>
      </c>
      <c r="L38" s="8"/>
      <c r="M38" s="121"/>
      <c r="O38" s="1" t="str">
        <f t="shared" si="0"/>
        <v>Manzini Matteo</v>
      </c>
    </row>
    <row r="39" spans="1:15" ht="15">
      <c r="A39" s="118">
        <v>33</v>
      </c>
      <c r="B39" s="134" t="s">
        <v>153</v>
      </c>
      <c r="C39" s="134" t="s">
        <v>154</v>
      </c>
      <c r="D39" s="134" t="s">
        <v>155</v>
      </c>
      <c r="E39" s="8" t="s">
        <v>8</v>
      </c>
      <c r="F39" s="8"/>
      <c r="G39" s="8"/>
      <c r="H39" s="8"/>
      <c r="I39" s="8"/>
      <c r="J39" s="8" t="s">
        <v>8</v>
      </c>
      <c r="K39" s="8" t="s">
        <v>8</v>
      </c>
      <c r="L39" s="8"/>
      <c r="M39" s="121" t="s">
        <v>8</v>
      </c>
      <c r="O39" s="1" t="str">
        <f t="shared" si="0"/>
        <v>Marella Ivano</v>
      </c>
    </row>
    <row r="40" spans="1:15" ht="15">
      <c r="A40" s="120">
        <v>34</v>
      </c>
      <c r="B40" s="134" t="s">
        <v>162</v>
      </c>
      <c r="C40" s="134" t="s">
        <v>163</v>
      </c>
      <c r="D40" s="134" t="s">
        <v>134</v>
      </c>
      <c r="E40" s="8" t="s">
        <v>8</v>
      </c>
      <c r="F40" s="8"/>
      <c r="G40" s="8"/>
      <c r="H40" s="8" t="s">
        <v>8</v>
      </c>
      <c r="I40" s="8"/>
      <c r="J40" s="8"/>
      <c r="K40" s="8" t="s">
        <v>8</v>
      </c>
      <c r="L40" s="8"/>
      <c r="M40" s="121" t="s">
        <v>8</v>
      </c>
      <c r="O40" s="1" t="str">
        <f t="shared" si="0"/>
        <v>Meduri Giuseppe</v>
      </c>
    </row>
    <row r="41" spans="1:15" ht="15">
      <c r="A41" s="118">
        <v>35</v>
      </c>
      <c r="B41" s="134" t="s">
        <v>149</v>
      </c>
      <c r="C41" s="134" t="s">
        <v>133</v>
      </c>
      <c r="D41" s="134" t="s">
        <v>138</v>
      </c>
      <c r="E41" s="8" t="s">
        <v>8</v>
      </c>
      <c r="F41" s="8"/>
      <c r="G41" s="8"/>
      <c r="H41" s="8" t="s">
        <v>8</v>
      </c>
      <c r="I41" s="8"/>
      <c r="J41" s="8"/>
      <c r="K41" s="8" t="s">
        <v>8</v>
      </c>
      <c r="L41" s="8"/>
      <c r="M41" s="121" t="s">
        <v>8</v>
      </c>
      <c r="O41" s="1" t="str">
        <f t="shared" si="0"/>
        <v>Melluzzo Roberto</v>
      </c>
    </row>
    <row r="42" spans="1:15" ht="15">
      <c r="A42" s="120">
        <v>36</v>
      </c>
      <c r="B42" s="134" t="s">
        <v>284</v>
      </c>
      <c r="C42" s="134" t="s">
        <v>156</v>
      </c>
      <c r="D42" s="134" t="s">
        <v>157</v>
      </c>
      <c r="E42" s="8" t="s">
        <v>8</v>
      </c>
      <c r="F42" s="8"/>
      <c r="G42" s="8"/>
      <c r="H42" s="8" t="s">
        <v>8</v>
      </c>
      <c r="I42" s="8"/>
      <c r="J42" s="8"/>
      <c r="K42" s="8" t="s">
        <v>8</v>
      </c>
      <c r="L42" s="8"/>
      <c r="M42" s="121" t="s">
        <v>8</v>
      </c>
      <c r="O42" s="1" t="str">
        <f t="shared" si="0"/>
        <v>Mimotti  Simone</v>
      </c>
    </row>
    <row r="43" spans="1:15" ht="15">
      <c r="A43" s="118">
        <v>37</v>
      </c>
      <c r="B43" s="134" t="s">
        <v>231</v>
      </c>
      <c r="C43" s="134" t="s">
        <v>156</v>
      </c>
      <c r="D43" s="134" t="s">
        <v>223</v>
      </c>
      <c r="E43" s="8"/>
      <c r="F43" s="8"/>
      <c r="G43" s="8" t="s">
        <v>8</v>
      </c>
      <c r="H43" s="8"/>
      <c r="I43" s="8"/>
      <c r="J43" s="8" t="s">
        <v>8</v>
      </c>
      <c r="K43" s="8"/>
      <c r="L43" s="8"/>
      <c r="M43" s="121" t="s">
        <v>8</v>
      </c>
      <c r="O43" s="1" t="str">
        <f t="shared" si="0"/>
        <v>Mingoia  Simone</v>
      </c>
    </row>
    <row r="44" spans="1:15" ht="15">
      <c r="A44" s="120">
        <v>38</v>
      </c>
      <c r="B44" s="134" t="s">
        <v>286</v>
      </c>
      <c r="C44" s="134" t="s">
        <v>169</v>
      </c>
      <c r="D44" s="134" t="s">
        <v>155</v>
      </c>
      <c r="E44" s="8" t="s">
        <v>8</v>
      </c>
      <c r="F44" s="8"/>
      <c r="G44" s="8"/>
      <c r="H44" s="8"/>
      <c r="I44" s="8"/>
      <c r="J44" s="8" t="s">
        <v>8</v>
      </c>
      <c r="K44" s="8" t="s">
        <v>8</v>
      </c>
      <c r="L44" s="8"/>
      <c r="M44" s="121" t="s">
        <v>8</v>
      </c>
      <c r="O44" s="1" t="str">
        <f t="shared" si="0"/>
        <v>Mura  Fausto</v>
      </c>
    </row>
    <row r="45" spans="1:15" ht="15">
      <c r="A45" s="118">
        <v>39</v>
      </c>
      <c r="B45" s="134" t="s">
        <v>172</v>
      </c>
      <c r="C45" s="134" t="s">
        <v>173</v>
      </c>
      <c r="D45" s="134" t="s">
        <v>161</v>
      </c>
      <c r="E45" s="8" t="s">
        <v>8</v>
      </c>
      <c r="F45" s="8"/>
      <c r="G45" s="8"/>
      <c r="H45" s="8" t="s">
        <v>8</v>
      </c>
      <c r="I45" s="8"/>
      <c r="J45" s="8"/>
      <c r="K45" s="8" t="s">
        <v>8</v>
      </c>
      <c r="L45" s="8"/>
      <c r="M45" s="121" t="s">
        <v>8</v>
      </c>
      <c r="O45" s="1" t="str">
        <f t="shared" si="0"/>
        <v>Oggioni Stefano</v>
      </c>
    </row>
    <row r="46" spans="1:15" ht="15">
      <c r="A46" s="120">
        <v>40</v>
      </c>
      <c r="B46" s="134" t="s">
        <v>239</v>
      </c>
      <c r="C46" s="134" t="s">
        <v>240</v>
      </c>
      <c r="D46" s="134" t="s">
        <v>209</v>
      </c>
      <c r="E46" s="8"/>
      <c r="F46" s="8"/>
      <c r="G46" s="8" t="s">
        <v>8</v>
      </c>
      <c r="H46" s="8"/>
      <c r="I46" s="8"/>
      <c r="J46" s="8"/>
      <c r="K46" s="8"/>
      <c r="L46" s="8"/>
      <c r="M46" s="121" t="s">
        <v>8</v>
      </c>
      <c r="O46" s="1" t="str">
        <f t="shared" si="0"/>
        <v>Pagano Corrado</v>
      </c>
    </row>
    <row r="47" spans="1:15" ht="15">
      <c r="A47" s="118">
        <v>41</v>
      </c>
      <c r="B47" s="134" t="s">
        <v>247</v>
      </c>
      <c r="C47" s="134" t="s">
        <v>248</v>
      </c>
      <c r="D47" s="134" t="s">
        <v>134</v>
      </c>
      <c r="E47" s="8"/>
      <c r="F47" s="8"/>
      <c r="G47" s="8" t="s">
        <v>8</v>
      </c>
      <c r="H47" s="8"/>
      <c r="I47" s="8"/>
      <c r="J47" s="8" t="s">
        <v>8</v>
      </c>
      <c r="K47" s="8" t="s">
        <v>8</v>
      </c>
      <c r="L47" s="8"/>
      <c r="M47" s="121" t="s">
        <v>8</v>
      </c>
      <c r="O47" s="1" t="str">
        <f t="shared" si="0"/>
        <v>Piras Gian Giuseppe</v>
      </c>
    </row>
    <row r="48" spans="1:15" ht="15">
      <c r="A48" s="120">
        <v>42</v>
      </c>
      <c r="B48" s="134" t="s">
        <v>221</v>
      </c>
      <c r="C48" s="134" t="s">
        <v>222</v>
      </c>
      <c r="D48" s="134" t="s">
        <v>223</v>
      </c>
      <c r="E48" s="8"/>
      <c r="F48" s="8"/>
      <c r="G48" s="8" t="s">
        <v>8</v>
      </c>
      <c r="H48" s="8"/>
      <c r="I48" s="8"/>
      <c r="J48" s="8" t="s">
        <v>8</v>
      </c>
      <c r="K48" s="8" t="s">
        <v>8</v>
      </c>
      <c r="L48" s="8"/>
      <c r="M48" s="121" t="s">
        <v>8</v>
      </c>
      <c r="O48" s="1" t="str">
        <f t="shared" si="0"/>
        <v>Putzolu Luca</v>
      </c>
    </row>
    <row r="49" spans="1:15" ht="15">
      <c r="A49" s="118">
        <v>43</v>
      </c>
      <c r="B49" s="134" t="s">
        <v>255</v>
      </c>
      <c r="C49" s="134" t="s">
        <v>233</v>
      </c>
      <c r="D49" s="134" t="s">
        <v>138</v>
      </c>
      <c r="E49" s="8"/>
      <c r="F49" s="8"/>
      <c r="G49" s="8" t="s">
        <v>8</v>
      </c>
      <c r="H49" s="8"/>
      <c r="I49" s="8"/>
      <c r="J49" s="8" t="s">
        <v>8</v>
      </c>
      <c r="K49" s="8" t="s">
        <v>8</v>
      </c>
      <c r="L49" s="8"/>
      <c r="M49" s="121"/>
      <c r="O49" s="1" t="str">
        <f t="shared" si="0"/>
        <v>Puglisi Vincenzo</v>
      </c>
    </row>
    <row r="50" spans="1:15" ht="15">
      <c r="A50" s="120">
        <v>44</v>
      </c>
      <c r="B50" s="134" t="s">
        <v>210</v>
      </c>
      <c r="C50" s="134" t="s">
        <v>211</v>
      </c>
      <c r="D50" s="134" t="s">
        <v>161</v>
      </c>
      <c r="E50" s="8"/>
      <c r="F50" s="8"/>
      <c r="G50" s="8" t="s">
        <v>8</v>
      </c>
      <c r="H50" s="8" t="s">
        <v>8</v>
      </c>
      <c r="I50" s="8"/>
      <c r="J50" s="8"/>
      <c r="K50" s="8" t="s">
        <v>8</v>
      </c>
      <c r="L50" s="8"/>
      <c r="M50" s="121"/>
      <c r="O50" s="1" t="str">
        <f t="shared" si="0"/>
        <v>Rezzi Alberto</v>
      </c>
    </row>
    <row r="51" spans="1:15" ht="15">
      <c r="A51" s="118">
        <v>45</v>
      </c>
      <c r="B51" s="134" t="s">
        <v>242</v>
      </c>
      <c r="C51" s="134" t="s">
        <v>243</v>
      </c>
      <c r="D51" s="134" t="s">
        <v>157</v>
      </c>
      <c r="E51" s="8"/>
      <c r="F51" s="8"/>
      <c r="G51" s="8" t="s">
        <v>8</v>
      </c>
      <c r="H51" s="8"/>
      <c r="I51" s="8"/>
      <c r="J51" s="8" t="s">
        <v>8</v>
      </c>
      <c r="K51" s="8" t="s">
        <v>8</v>
      </c>
      <c r="L51" s="8"/>
      <c r="M51" s="121" t="s">
        <v>8</v>
      </c>
      <c r="O51" s="1" t="str">
        <f t="shared" si="0"/>
        <v>Rossi Alessio</v>
      </c>
    </row>
    <row r="52" spans="1:15" ht="15">
      <c r="A52" s="120">
        <v>46</v>
      </c>
      <c r="B52" s="134" t="s">
        <v>238</v>
      </c>
      <c r="C52" s="134" t="s">
        <v>159</v>
      </c>
      <c r="D52" s="134" t="s">
        <v>223</v>
      </c>
      <c r="E52" s="8"/>
      <c r="F52" s="8"/>
      <c r="G52" s="8" t="s">
        <v>8</v>
      </c>
      <c r="H52" s="8"/>
      <c r="I52" s="8"/>
      <c r="J52" s="8" t="s">
        <v>8</v>
      </c>
      <c r="K52" s="8" t="s">
        <v>8</v>
      </c>
      <c r="L52" s="8"/>
      <c r="M52" s="121" t="s">
        <v>8</v>
      </c>
      <c r="O52" s="1" t="str">
        <f t="shared" si="0"/>
        <v>Russo Marco</v>
      </c>
    </row>
    <row r="53" spans="1:15" ht="15">
      <c r="A53" s="118">
        <v>47</v>
      </c>
      <c r="B53" s="134" t="s">
        <v>234</v>
      </c>
      <c r="C53" s="134" t="s">
        <v>235</v>
      </c>
      <c r="D53" s="134" t="s">
        <v>141</v>
      </c>
      <c r="E53" s="8"/>
      <c r="F53" s="8"/>
      <c r="G53" s="8" t="s">
        <v>8</v>
      </c>
      <c r="H53" s="8"/>
      <c r="I53" s="8"/>
      <c r="J53" s="8"/>
      <c r="K53" s="8"/>
      <c r="L53" s="8"/>
      <c r="M53" s="121" t="s">
        <v>8</v>
      </c>
      <c r="O53" s="1" t="str">
        <f t="shared" si="0"/>
        <v>Sanna Costantino</v>
      </c>
    </row>
    <row r="54" spans="1:15" ht="15">
      <c r="A54" s="120">
        <v>48</v>
      </c>
      <c r="B54" s="134" t="s">
        <v>158</v>
      </c>
      <c r="C54" s="134" t="s">
        <v>159</v>
      </c>
      <c r="D54" s="134" t="s">
        <v>141</v>
      </c>
      <c r="E54" s="8" t="s">
        <v>8</v>
      </c>
      <c r="F54" s="8"/>
      <c r="G54" s="8"/>
      <c r="H54" s="8"/>
      <c r="I54" s="8"/>
      <c r="J54" s="8" t="s">
        <v>8</v>
      </c>
      <c r="K54" s="8" t="s">
        <v>8</v>
      </c>
      <c r="L54" s="8"/>
      <c r="M54" s="121" t="s">
        <v>8</v>
      </c>
      <c r="O54" s="1" t="str">
        <f t="shared" si="0"/>
        <v>Scalabrino Marco</v>
      </c>
    </row>
    <row r="55" spans="1:15" ht="15">
      <c r="A55" s="118">
        <v>49</v>
      </c>
      <c r="B55" s="134" t="s">
        <v>282</v>
      </c>
      <c r="C55" s="134" t="s">
        <v>135</v>
      </c>
      <c r="D55" s="134" t="s">
        <v>136</v>
      </c>
      <c r="E55" s="8" t="s">
        <v>8</v>
      </c>
      <c r="F55" s="8"/>
      <c r="G55" s="8"/>
      <c r="H55" s="8" t="s">
        <v>8</v>
      </c>
      <c r="I55" s="8"/>
      <c r="J55" s="8"/>
      <c r="K55" s="8" t="s">
        <v>8</v>
      </c>
      <c r="L55" s="8"/>
      <c r="M55" s="121" t="s">
        <v>8</v>
      </c>
      <c r="O55" s="1" t="str">
        <f t="shared" si="0"/>
        <v>Scapellato  Giovanni</v>
      </c>
    </row>
    <row r="56" spans="1:15" ht="15">
      <c r="A56" s="120">
        <v>50</v>
      </c>
      <c r="B56" s="134" t="s">
        <v>164</v>
      </c>
      <c r="C56" s="134" t="s">
        <v>165</v>
      </c>
      <c r="D56" s="134" t="s">
        <v>143</v>
      </c>
      <c r="E56" s="8" t="s">
        <v>8</v>
      </c>
      <c r="F56" s="8"/>
      <c r="G56" s="8"/>
      <c r="H56" s="8" t="s">
        <v>8</v>
      </c>
      <c r="I56" s="8"/>
      <c r="J56" s="8"/>
      <c r="K56" s="8" t="s">
        <v>8</v>
      </c>
      <c r="L56" s="8"/>
      <c r="M56" s="121" t="s">
        <v>8</v>
      </c>
      <c r="O56" s="1" t="str">
        <f t="shared" si="0"/>
        <v>Scattaretica Sisto</v>
      </c>
    </row>
    <row r="57" spans="1:15" ht="15">
      <c r="A57" s="118">
        <v>51</v>
      </c>
      <c r="B57" s="134" t="s">
        <v>160</v>
      </c>
      <c r="C57" s="134" t="s">
        <v>133</v>
      </c>
      <c r="D57" s="134" t="s">
        <v>161</v>
      </c>
      <c r="E57" s="8" t="s">
        <v>8</v>
      </c>
      <c r="F57" s="8"/>
      <c r="G57" s="8"/>
      <c r="H57" s="8" t="s">
        <v>8</v>
      </c>
      <c r="I57" s="8"/>
      <c r="J57" s="8"/>
      <c r="K57" s="8" t="s">
        <v>8</v>
      </c>
      <c r="L57" s="8"/>
      <c r="M57" s="121" t="s">
        <v>8</v>
      </c>
      <c r="O57" s="1" t="str">
        <f t="shared" si="0"/>
        <v>Singia Roberto</v>
      </c>
    </row>
    <row r="58" spans="1:15" ht="15">
      <c r="A58" s="120">
        <v>52</v>
      </c>
      <c r="B58" s="134" t="s">
        <v>217</v>
      </c>
      <c r="C58" s="134" t="s">
        <v>218</v>
      </c>
      <c r="D58" s="134" t="s">
        <v>161</v>
      </c>
      <c r="E58" s="8"/>
      <c r="F58" s="8"/>
      <c r="G58" s="8" t="s">
        <v>8</v>
      </c>
      <c r="H58" s="8"/>
      <c r="I58" s="8"/>
      <c r="J58" s="8" t="s">
        <v>8</v>
      </c>
      <c r="K58" s="8"/>
      <c r="L58" s="8"/>
      <c r="M58" s="121"/>
      <c r="O58" s="1" t="str">
        <f t="shared" si="0"/>
        <v>Tanzi Rodolfo</v>
      </c>
    </row>
    <row r="59" spans="1:15" ht="15">
      <c r="A59" s="118">
        <v>53</v>
      </c>
      <c r="B59" s="134" t="s">
        <v>236</v>
      </c>
      <c r="C59" s="134" t="s">
        <v>237</v>
      </c>
      <c r="D59" s="134" t="s">
        <v>136</v>
      </c>
      <c r="E59" s="8"/>
      <c r="F59" s="8"/>
      <c r="G59" s="8" t="s">
        <v>8</v>
      </c>
      <c r="H59" s="8"/>
      <c r="I59" s="8"/>
      <c r="J59" s="8" t="s">
        <v>8</v>
      </c>
      <c r="K59" s="8" t="s">
        <v>8</v>
      </c>
      <c r="L59" s="8"/>
      <c r="M59" s="121" t="s">
        <v>8</v>
      </c>
      <c r="O59" s="1" t="str">
        <f t="shared" si="0"/>
        <v>Vizzini Maurizio</v>
      </c>
    </row>
    <row r="60" spans="1:15" ht="15.75" thickBot="1">
      <c r="A60" s="122">
        <v>54</v>
      </c>
      <c r="B60" s="134" t="s">
        <v>208</v>
      </c>
      <c r="C60" s="134" t="s">
        <v>135</v>
      </c>
      <c r="D60" s="134" t="s">
        <v>209</v>
      </c>
      <c r="E60" s="123"/>
      <c r="F60" s="123"/>
      <c r="G60" s="123" t="s">
        <v>8</v>
      </c>
      <c r="H60" s="123"/>
      <c r="I60" s="123"/>
      <c r="J60" s="123" t="s">
        <v>8</v>
      </c>
      <c r="K60" s="123"/>
      <c r="L60" s="123"/>
      <c r="M60" s="124" t="s">
        <v>8</v>
      </c>
      <c r="O60" s="1" t="str">
        <f t="shared" si="0"/>
        <v>Zito Giovanni</v>
      </c>
    </row>
    <row r="62" spans="5:13" ht="15">
      <c r="E62" s="9">
        <f>+COUNTA(E7:E60)</f>
        <v>20</v>
      </c>
      <c r="F62" s="9">
        <f aca="true" t="shared" si="1" ref="F62:M62">+COUNTA(F7:F60)</f>
        <v>8</v>
      </c>
      <c r="G62" s="9">
        <f t="shared" si="1"/>
        <v>26</v>
      </c>
      <c r="H62" s="9">
        <f t="shared" si="1"/>
        <v>17</v>
      </c>
      <c r="I62" s="9">
        <f t="shared" si="1"/>
        <v>8</v>
      </c>
      <c r="J62" s="9">
        <f t="shared" si="1"/>
        <v>24</v>
      </c>
      <c r="K62" s="9">
        <f t="shared" si="1"/>
        <v>36</v>
      </c>
      <c r="L62" s="9">
        <f t="shared" si="1"/>
        <v>7</v>
      </c>
      <c r="M62" s="9">
        <f t="shared" si="1"/>
        <v>38</v>
      </c>
    </row>
    <row r="64" spans="4:11" ht="15">
      <c r="D64" s="10"/>
      <c r="E64" s="1">
        <f>+E62-'TIRO LIBERO MASCHILE I'!C43-'TIRO LIBERO FEMMINILE'!C23</f>
        <v>-8</v>
      </c>
      <c r="H64" s="1">
        <f>+H62-'BIATHLON MASCHILE I'!C34-'BIATHLON FEMMINILE'!C24</f>
        <v>-8</v>
      </c>
      <c r="K64" s="1" t="e">
        <f>+K62-'SUPER BIATHLON MASCHILE'!C55-'SUPER BIATHLON FEMMINILE'!C21</f>
        <v>#VALUE!</v>
      </c>
    </row>
  </sheetData>
  <sheetProtection selectLockedCells="1" selectUnlockedCells="1"/>
  <autoFilter ref="E6:M60"/>
  <mergeCells count="5">
    <mergeCell ref="A2:M2"/>
    <mergeCell ref="A5:A6"/>
    <mergeCell ref="B5:C5"/>
    <mergeCell ref="D5:D6"/>
    <mergeCell ref="E5:M5"/>
  </mergeCells>
  <printOptions/>
  <pageMargins left="0.19652777777777777" right="0.31527777777777777" top="0.7479166666666667" bottom="0.7479166666666667" header="0.5118055555555555" footer="0.5118055555555555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zoomScalePageLayoutView="0" workbookViewId="0" topLeftCell="A1">
      <selection activeCell="A1" sqref="A1:F2"/>
    </sheetView>
  </sheetViews>
  <sheetFormatPr defaultColWidth="8.7109375" defaultRowHeight="19.5" customHeight="1"/>
  <cols>
    <col min="1" max="1" width="21.8515625" style="1" customWidth="1"/>
    <col min="2" max="7" width="20.8515625" style="11" customWidth="1"/>
    <col min="8" max="16384" width="8.7109375" style="1" customWidth="1"/>
  </cols>
  <sheetData>
    <row r="1" spans="1:9" ht="19.5" customHeight="1">
      <c r="A1" s="168" t="s">
        <v>119</v>
      </c>
      <c r="B1" s="168"/>
      <c r="C1" s="168"/>
      <c r="D1" s="168"/>
      <c r="E1" s="168"/>
      <c r="F1" s="168"/>
      <c r="G1" s="12"/>
      <c r="H1" s="12"/>
      <c r="I1" s="12"/>
    </row>
    <row r="2" spans="1:7" ht="19.5" customHeight="1">
      <c r="A2" s="168"/>
      <c r="B2" s="168"/>
      <c r="C2" s="168"/>
      <c r="D2" s="168"/>
      <c r="E2" s="168"/>
      <c r="F2" s="168"/>
      <c r="G2" s="1"/>
    </row>
    <row r="3" spans="1:7" ht="19.5" customHeight="1">
      <c r="A3" s="169" t="s">
        <v>129</v>
      </c>
      <c r="B3" s="169"/>
      <c r="C3" s="169"/>
      <c r="D3" s="169"/>
      <c r="E3" s="169"/>
      <c r="F3" s="169"/>
      <c r="G3" s="1"/>
    </row>
    <row r="4" spans="2:7" ht="19.5" customHeight="1">
      <c r="B4" s="13" t="s">
        <v>25</v>
      </c>
      <c r="C4" s="13" t="s">
        <v>26</v>
      </c>
      <c r="D4" s="13" t="s">
        <v>27</v>
      </c>
      <c r="E4" s="13" t="s">
        <v>28</v>
      </c>
      <c r="F4" s="13" t="s">
        <v>120</v>
      </c>
      <c r="G4" s="13" t="s">
        <v>121</v>
      </c>
    </row>
    <row r="5" spans="2:7" ht="13.5" customHeight="1">
      <c r="B5" s="14"/>
      <c r="C5" s="14"/>
      <c r="D5" s="14"/>
      <c r="E5" s="14"/>
      <c r="F5" s="14"/>
      <c r="G5" s="14"/>
    </row>
    <row r="6" spans="1:8" ht="24.75" customHeight="1">
      <c r="A6" s="15" t="s">
        <v>29</v>
      </c>
      <c r="B6" s="16" t="s">
        <v>262</v>
      </c>
      <c r="C6" s="16"/>
      <c r="D6" s="16" t="s">
        <v>23</v>
      </c>
      <c r="E6" s="16" t="s">
        <v>35</v>
      </c>
      <c r="F6" s="16"/>
      <c r="G6" s="16" t="s">
        <v>31</v>
      </c>
      <c r="H6" s="131">
        <v>0.47222222222222227</v>
      </c>
    </row>
    <row r="7" ht="19.5" customHeight="1">
      <c r="H7" s="132"/>
    </row>
    <row r="8" spans="1:8" ht="24.75" customHeight="1">
      <c r="A8" s="15" t="s">
        <v>30</v>
      </c>
      <c r="B8" s="16" t="s">
        <v>42</v>
      </c>
      <c r="C8" s="16"/>
      <c r="D8" s="16" t="s">
        <v>257</v>
      </c>
      <c r="E8" s="16" t="s">
        <v>261</v>
      </c>
      <c r="F8" s="16"/>
      <c r="G8" s="16" t="s">
        <v>183</v>
      </c>
      <c r="H8" s="131">
        <v>0.4791666666666667</v>
      </c>
    </row>
    <row r="9" ht="19.5" customHeight="1">
      <c r="H9" s="133"/>
    </row>
    <row r="10" spans="1:8" ht="24.75" customHeight="1">
      <c r="A10" s="15" t="s">
        <v>32</v>
      </c>
      <c r="B10" s="16" t="s">
        <v>268</v>
      </c>
      <c r="C10" s="16"/>
      <c r="D10" s="16" t="s">
        <v>258</v>
      </c>
      <c r="E10" s="16" t="s">
        <v>265</v>
      </c>
      <c r="F10" s="16"/>
      <c r="G10" s="16" t="s">
        <v>17</v>
      </c>
      <c r="H10" s="131">
        <v>0.4861111111111111</v>
      </c>
    </row>
    <row r="11" ht="19.5" customHeight="1">
      <c r="H11" s="133"/>
    </row>
    <row r="12" spans="1:8" ht="24.75" customHeight="1">
      <c r="A12" s="15" t="s">
        <v>33</v>
      </c>
      <c r="B12" s="16" t="s">
        <v>180</v>
      </c>
      <c r="C12" s="16"/>
      <c r="D12" s="16" t="s">
        <v>264</v>
      </c>
      <c r="E12" s="16" t="s">
        <v>260</v>
      </c>
      <c r="F12" s="16"/>
      <c r="G12" s="16" t="s">
        <v>40</v>
      </c>
      <c r="H12" s="131">
        <v>0.4930555555555556</v>
      </c>
    </row>
    <row r="13" ht="19.5" customHeight="1">
      <c r="H13" s="11"/>
    </row>
    <row r="14" spans="1:8" ht="24.75" customHeight="1">
      <c r="A14" s="15" t="s">
        <v>34</v>
      </c>
      <c r="B14" s="16" t="s">
        <v>14</v>
      </c>
      <c r="C14" s="16"/>
      <c r="D14" s="16" t="s">
        <v>22</v>
      </c>
      <c r="E14" s="16" t="s">
        <v>179</v>
      </c>
      <c r="F14" s="16"/>
      <c r="G14" s="16" t="s">
        <v>175</v>
      </c>
      <c r="H14" s="131">
        <v>0.5</v>
      </c>
    </row>
    <row r="15" ht="19.5" customHeight="1">
      <c r="A15" s="15"/>
    </row>
    <row r="16" spans="1:8" ht="24.75" customHeight="1">
      <c r="A16" s="15" t="s">
        <v>37</v>
      </c>
      <c r="B16" s="16" t="s">
        <v>20</v>
      </c>
      <c r="C16" s="16"/>
      <c r="D16" s="16" t="s">
        <v>12</v>
      </c>
      <c r="E16" s="16" t="s">
        <v>266</v>
      </c>
      <c r="F16" s="16"/>
      <c r="G16" s="16" t="s">
        <v>15</v>
      </c>
      <c r="H16" s="131">
        <v>0.5069444444444444</v>
      </c>
    </row>
  </sheetData>
  <sheetProtection selectLockedCells="1" selectUnlockedCells="1"/>
  <mergeCells count="2">
    <mergeCell ref="A1:F2"/>
    <mergeCell ref="A3:F3"/>
  </mergeCells>
  <printOptions/>
  <pageMargins left="1.1020833333333333" right="0.7083333333333334" top="0.7479166666666667" bottom="0.7479166666666667" header="0.5118055555555555" footer="0.5118055555555555"/>
  <pageSetup fitToHeight="1" fitToWidth="1" horizontalDpi="300" verticalDpi="3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75"/>
  <sheetViews>
    <sheetView showGridLines="0" zoomScale="80" zoomScaleNormal="80" zoomScalePageLayoutView="0" workbookViewId="0" topLeftCell="A5">
      <selection activeCell="C15" sqref="C15"/>
    </sheetView>
  </sheetViews>
  <sheetFormatPr defaultColWidth="5.00390625" defaultRowHeight="12.75"/>
  <cols>
    <col min="1" max="1" width="5.00390625" style="17" customWidth="1"/>
    <col min="2" max="2" width="1.8515625" style="17" customWidth="1"/>
    <col min="3" max="3" width="30.140625" style="9" customWidth="1"/>
    <col min="4" max="4" width="30.8515625" style="9" customWidth="1"/>
    <col min="5" max="10" width="5.421875" style="9" customWidth="1"/>
    <col min="11" max="11" width="9.00390625" style="9" customWidth="1"/>
    <col min="12" max="12" width="9.140625" style="9" customWidth="1"/>
    <col min="13" max="22" width="3.7109375" style="9" customWidth="1"/>
    <col min="23" max="23" width="10.00390625" style="9" customWidth="1"/>
    <col min="24" max="25" width="10.7109375" style="9" customWidth="1"/>
    <col min="26" max="26" width="9.421875" style="9" customWidth="1"/>
    <col min="27" max="27" width="9.7109375" style="9" customWidth="1"/>
    <col min="28" max="250" width="8.7109375" style="9" customWidth="1"/>
    <col min="251" max="16384" width="5.00390625" style="9" customWidth="1"/>
  </cols>
  <sheetData>
    <row r="2" spans="4:15" ht="18">
      <c r="D2" s="18"/>
      <c r="E2" s="18" t="s">
        <v>47</v>
      </c>
      <c r="F2" s="18"/>
      <c r="G2" s="18"/>
      <c r="H2" s="18"/>
      <c r="I2" s="18"/>
      <c r="J2" s="18"/>
      <c r="K2" s="19"/>
      <c r="M2" s="19"/>
      <c r="N2" s="19"/>
      <c r="O2" s="19"/>
    </row>
    <row r="3" spans="5:16" ht="15.75">
      <c r="E3" s="20" t="s">
        <v>48</v>
      </c>
      <c r="L3" s="21" t="s">
        <v>49</v>
      </c>
      <c r="P3" s="21"/>
    </row>
    <row r="4" spans="1:2" s="22" customFormat="1" ht="15.75">
      <c r="A4" s="18"/>
      <c r="B4" s="18"/>
    </row>
    <row r="5" spans="1:27" s="22" customFormat="1" ht="15.75" customHeight="1">
      <c r="A5" s="18"/>
      <c r="B5" s="18"/>
      <c r="D5" s="18"/>
      <c r="E5" s="171" t="s">
        <v>119</v>
      </c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23"/>
      <c r="U5" s="23"/>
      <c r="V5" s="23"/>
      <c r="W5" s="23"/>
      <c r="X5" s="23"/>
      <c r="Y5" s="23"/>
      <c r="Z5" s="23"/>
      <c r="AA5" s="23"/>
    </row>
    <row r="6" spans="1:27" s="22" customFormat="1" ht="15.75">
      <c r="A6" s="18"/>
      <c r="B6" s="18"/>
      <c r="D6" s="18"/>
      <c r="E6" s="18"/>
      <c r="F6" s="18"/>
      <c r="G6" s="18"/>
      <c r="H6" s="18"/>
      <c r="I6" s="18"/>
      <c r="J6" s="18"/>
      <c r="K6" s="23"/>
      <c r="P6" s="24"/>
      <c r="Q6" s="24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22" customFormat="1" ht="15.75">
      <c r="A7" s="18"/>
      <c r="B7" s="18"/>
      <c r="E7" s="171" t="s">
        <v>126</v>
      </c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23"/>
      <c r="U7" s="23"/>
      <c r="V7" s="23"/>
      <c r="W7" s="23"/>
      <c r="X7" s="23"/>
      <c r="Y7" s="23"/>
      <c r="Z7" s="23"/>
      <c r="AA7" s="23"/>
    </row>
    <row r="8" spans="1:27" s="22" customFormat="1" ht="15.75">
      <c r="A8" s="18"/>
      <c r="B8" s="18"/>
      <c r="D8" s="18"/>
      <c r="E8" s="18"/>
      <c r="F8" s="18"/>
      <c r="K8" s="24"/>
      <c r="M8" s="24"/>
      <c r="N8" s="24"/>
      <c r="O8" s="25"/>
      <c r="T8" s="17"/>
      <c r="U8" s="17"/>
      <c r="V8" s="17"/>
      <c r="W8" s="17"/>
      <c r="X8" s="17"/>
      <c r="Y8" s="9"/>
      <c r="Z8" s="23"/>
      <c r="AA8" s="23"/>
    </row>
    <row r="9" spans="4:22" ht="15.75">
      <c r="D9" s="18"/>
      <c r="E9" s="23" t="s">
        <v>122</v>
      </c>
      <c r="F9" s="18"/>
      <c r="H9" s="25"/>
      <c r="I9" s="25"/>
      <c r="J9" s="25"/>
      <c r="K9" s="24"/>
      <c r="M9" s="22"/>
      <c r="N9" s="22"/>
      <c r="O9" s="22"/>
      <c r="T9" s="23"/>
      <c r="U9" s="23"/>
      <c r="V9" s="23"/>
    </row>
    <row r="10" spans="5:10" ht="15.75">
      <c r="E10" s="172">
        <v>42889</v>
      </c>
      <c r="F10" s="172"/>
      <c r="G10" s="172"/>
      <c r="J10" s="26"/>
    </row>
    <row r="12" spans="1:26" s="29" customFormat="1" ht="15.75">
      <c r="A12" s="27"/>
      <c r="B12" s="27"/>
      <c r="C12" s="28"/>
      <c r="K12" s="30"/>
      <c r="L12" s="30"/>
      <c r="M12" s="173" t="s">
        <v>50</v>
      </c>
      <c r="N12" s="173"/>
      <c r="O12" s="173"/>
      <c r="P12" s="173"/>
      <c r="Q12" s="173"/>
      <c r="R12" s="173"/>
      <c r="S12" s="173"/>
      <c r="T12" s="173"/>
      <c r="U12" s="173"/>
      <c r="V12" s="173"/>
      <c r="W12" s="30"/>
      <c r="X12" s="30"/>
      <c r="Y12" s="30"/>
      <c r="Z12" s="30"/>
    </row>
    <row r="13" spans="1:27" s="39" customFormat="1" ht="48.75" customHeight="1">
      <c r="A13" s="31" t="s">
        <v>0</v>
      </c>
      <c r="B13" s="31"/>
      <c r="C13" s="32" t="s">
        <v>1</v>
      </c>
      <c r="D13" s="33" t="s">
        <v>2</v>
      </c>
      <c r="E13" s="170" t="s">
        <v>51</v>
      </c>
      <c r="F13" s="170"/>
      <c r="G13" s="170"/>
      <c r="H13" s="170" t="s">
        <v>52</v>
      </c>
      <c r="I13" s="170"/>
      <c r="J13" s="170"/>
      <c r="K13" s="34" t="s">
        <v>53</v>
      </c>
      <c r="L13" s="34" t="s">
        <v>54</v>
      </c>
      <c r="M13" s="35" t="s">
        <v>55</v>
      </c>
      <c r="N13" s="36" t="s">
        <v>56</v>
      </c>
      <c r="O13" s="36" t="s">
        <v>57</v>
      </c>
      <c r="P13" s="36" t="s">
        <v>58</v>
      </c>
      <c r="Q13" s="36" t="s">
        <v>59</v>
      </c>
      <c r="R13" s="36" t="s">
        <v>60</v>
      </c>
      <c r="S13" s="36" t="s">
        <v>61</v>
      </c>
      <c r="T13" s="36" t="s">
        <v>62</v>
      </c>
      <c r="U13" s="36" t="s">
        <v>63</v>
      </c>
      <c r="V13" s="36" t="s">
        <v>64</v>
      </c>
      <c r="W13" s="37" t="s">
        <v>65</v>
      </c>
      <c r="X13" s="37" t="s">
        <v>66</v>
      </c>
      <c r="Y13" s="37" t="s">
        <v>67</v>
      </c>
      <c r="Z13" s="37" t="s">
        <v>68</v>
      </c>
      <c r="AA13" s="38" t="s">
        <v>69</v>
      </c>
    </row>
    <row r="14" spans="1:26" s="43" customFormat="1" ht="15" customHeight="1">
      <c r="A14" s="40"/>
      <c r="B14" s="40"/>
      <c r="C14" s="41"/>
      <c r="D14" s="41"/>
      <c r="E14" s="41"/>
      <c r="F14" s="41"/>
      <c r="G14" s="41"/>
      <c r="H14" s="41"/>
      <c r="I14" s="41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7" s="29" customFormat="1" ht="19.5" customHeight="1">
      <c r="A15" s="44">
        <v>1</v>
      </c>
      <c r="B15" s="45"/>
      <c r="C15" s="46" t="s">
        <v>294</v>
      </c>
      <c r="D15" s="7" t="s">
        <v>136</v>
      </c>
      <c r="E15" s="47">
        <v>4</v>
      </c>
      <c r="F15" s="48">
        <v>17</v>
      </c>
      <c r="G15" s="49">
        <v>2</v>
      </c>
      <c r="H15" s="50">
        <v>4</v>
      </c>
      <c r="I15" s="51">
        <v>16</v>
      </c>
      <c r="J15" s="52">
        <v>0</v>
      </c>
      <c r="K15" s="53">
        <f>ROUND((E15*60+F15+G15*0.01),0)</f>
        <v>257</v>
      </c>
      <c r="L15" s="53">
        <f aca="true" t="shared" si="0" ref="L15:L40">ROUND((H15*60+I15+J15*0.01),0)</f>
        <v>256</v>
      </c>
      <c r="M15" s="54">
        <v>380</v>
      </c>
      <c r="N15" s="54">
        <v>420</v>
      </c>
      <c r="O15" s="54">
        <v>200</v>
      </c>
      <c r="P15" s="54">
        <v>400</v>
      </c>
      <c r="Q15" s="54">
        <v>270</v>
      </c>
      <c r="R15" s="55">
        <v>420</v>
      </c>
      <c r="S15" s="55">
        <v>300</v>
      </c>
      <c r="T15" s="55">
        <v>400</v>
      </c>
      <c r="U15" s="55">
        <v>380</v>
      </c>
      <c r="V15" s="55">
        <v>340</v>
      </c>
      <c r="W15" s="56">
        <f aca="true" t="shared" si="1" ref="W15:W40">IF(K15&gt;300,(K15-300)*10,0)</f>
        <v>0</v>
      </c>
      <c r="X15" s="48"/>
      <c r="Y15" s="56">
        <f aca="true" t="shared" si="2" ref="Y15:Y40">IF(L15&gt;300,(L15-300)*10,0)</f>
        <v>0</v>
      </c>
      <c r="Z15" s="51"/>
      <c r="AA15" s="57">
        <f aca="true" t="shared" si="3" ref="AA15:AA40">(M15+N15+O15+P15+Q15+R15+S15+T15+U15+V15)-W15-X15-Y15-Z15</f>
        <v>3510</v>
      </c>
    </row>
    <row r="16" spans="1:27" s="29" customFormat="1" ht="19.5" customHeight="1">
      <c r="A16" s="44">
        <v>2</v>
      </c>
      <c r="B16" s="45"/>
      <c r="C16" s="46" t="s">
        <v>295</v>
      </c>
      <c r="D16" s="7" t="s">
        <v>298</v>
      </c>
      <c r="E16" s="47">
        <v>4</v>
      </c>
      <c r="F16" s="48">
        <v>33</v>
      </c>
      <c r="G16" s="49">
        <v>3</v>
      </c>
      <c r="H16" s="58">
        <v>4</v>
      </c>
      <c r="I16" s="51">
        <v>28</v>
      </c>
      <c r="J16" s="59">
        <v>5</v>
      </c>
      <c r="K16" s="53">
        <v>0</v>
      </c>
      <c r="L16" s="53">
        <f t="shared" si="0"/>
        <v>268</v>
      </c>
      <c r="M16" s="54">
        <v>320</v>
      </c>
      <c r="N16" s="54">
        <v>300</v>
      </c>
      <c r="O16" s="54">
        <v>265</v>
      </c>
      <c r="P16" s="54">
        <v>295</v>
      </c>
      <c r="Q16" s="54">
        <v>285</v>
      </c>
      <c r="R16" s="55">
        <v>440</v>
      </c>
      <c r="S16" s="55">
        <v>430</v>
      </c>
      <c r="T16" s="55">
        <v>420</v>
      </c>
      <c r="U16" s="55">
        <v>290</v>
      </c>
      <c r="V16" s="55">
        <v>400</v>
      </c>
      <c r="W16" s="56">
        <f t="shared" si="1"/>
        <v>0</v>
      </c>
      <c r="X16" s="48"/>
      <c r="Y16" s="56">
        <f t="shared" si="2"/>
        <v>0</v>
      </c>
      <c r="Z16" s="51"/>
      <c r="AA16" s="57">
        <f t="shared" si="3"/>
        <v>3445</v>
      </c>
    </row>
    <row r="17" spans="1:27" s="29" customFormat="1" ht="19.5" customHeight="1">
      <c r="A17" s="44">
        <v>3</v>
      </c>
      <c r="B17" s="45"/>
      <c r="C17" s="46" t="s">
        <v>291</v>
      </c>
      <c r="D17" s="7" t="s">
        <v>297</v>
      </c>
      <c r="E17" s="47">
        <v>4</v>
      </c>
      <c r="F17" s="48">
        <v>31</v>
      </c>
      <c r="G17" s="49">
        <v>7</v>
      </c>
      <c r="H17" s="58">
        <v>4</v>
      </c>
      <c r="I17" s="51">
        <v>35</v>
      </c>
      <c r="J17" s="59">
        <v>2</v>
      </c>
      <c r="K17" s="53">
        <f aca="true" t="shared" si="4" ref="K17:K40">ROUND((E17*60+F17+G17*0.01),0)</f>
        <v>271</v>
      </c>
      <c r="L17" s="53">
        <f t="shared" si="0"/>
        <v>275</v>
      </c>
      <c r="M17" s="54">
        <v>370</v>
      </c>
      <c r="N17" s="54">
        <v>265</v>
      </c>
      <c r="O17" s="54">
        <v>290</v>
      </c>
      <c r="P17" s="54">
        <v>380</v>
      </c>
      <c r="Q17" s="54">
        <v>380</v>
      </c>
      <c r="R17" s="55">
        <v>300</v>
      </c>
      <c r="S17" s="55">
        <v>360</v>
      </c>
      <c r="T17" s="55">
        <v>430</v>
      </c>
      <c r="U17" s="55">
        <v>265</v>
      </c>
      <c r="V17" s="55">
        <v>390</v>
      </c>
      <c r="W17" s="56">
        <f t="shared" si="1"/>
        <v>0</v>
      </c>
      <c r="X17" s="48"/>
      <c r="Y17" s="56">
        <f t="shared" si="2"/>
        <v>0</v>
      </c>
      <c r="Z17" s="51"/>
      <c r="AA17" s="57">
        <f t="shared" si="3"/>
        <v>3430</v>
      </c>
    </row>
    <row r="18" spans="1:27" s="29" customFormat="1" ht="19.5" customHeight="1">
      <c r="A18" s="44">
        <v>4</v>
      </c>
      <c r="B18" s="45"/>
      <c r="C18" s="46" t="s">
        <v>296</v>
      </c>
      <c r="D18" s="7" t="s">
        <v>297</v>
      </c>
      <c r="E18" s="47">
        <v>4</v>
      </c>
      <c r="F18" s="48">
        <v>23</v>
      </c>
      <c r="G18" s="49">
        <v>7</v>
      </c>
      <c r="H18" s="58">
        <v>4</v>
      </c>
      <c r="I18" s="51">
        <v>27</v>
      </c>
      <c r="J18" s="59">
        <v>4</v>
      </c>
      <c r="K18" s="53">
        <f t="shared" si="4"/>
        <v>263</v>
      </c>
      <c r="L18" s="53">
        <f t="shared" si="0"/>
        <v>267</v>
      </c>
      <c r="M18" s="54">
        <v>280</v>
      </c>
      <c r="N18" s="54">
        <v>400</v>
      </c>
      <c r="O18" s="54">
        <v>400</v>
      </c>
      <c r="P18" s="54">
        <v>285</v>
      </c>
      <c r="Q18" s="54">
        <v>390</v>
      </c>
      <c r="R18" s="55">
        <v>370</v>
      </c>
      <c r="S18" s="55">
        <v>300</v>
      </c>
      <c r="T18" s="55">
        <v>240</v>
      </c>
      <c r="U18" s="55">
        <v>235</v>
      </c>
      <c r="V18" s="55">
        <v>310</v>
      </c>
      <c r="W18" s="56">
        <f t="shared" si="1"/>
        <v>0</v>
      </c>
      <c r="X18" s="48"/>
      <c r="Y18" s="56">
        <f t="shared" si="2"/>
        <v>0</v>
      </c>
      <c r="Z18" s="51"/>
      <c r="AA18" s="57">
        <f t="shared" si="3"/>
        <v>3210</v>
      </c>
    </row>
    <row r="19" spans="1:27" s="29" customFormat="1" ht="19.5" customHeight="1">
      <c r="A19" s="44">
        <v>5</v>
      </c>
      <c r="B19" s="45"/>
      <c r="C19" s="46" t="s">
        <v>300</v>
      </c>
      <c r="D19" s="7" t="s">
        <v>161</v>
      </c>
      <c r="E19" s="47">
        <v>4</v>
      </c>
      <c r="F19" s="48">
        <v>38</v>
      </c>
      <c r="G19" s="49">
        <v>5</v>
      </c>
      <c r="H19" s="58">
        <v>4</v>
      </c>
      <c r="I19" s="51">
        <v>50</v>
      </c>
      <c r="J19" s="59">
        <v>8</v>
      </c>
      <c r="K19" s="53">
        <f t="shared" si="4"/>
        <v>278</v>
      </c>
      <c r="L19" s="53">
        <f t="shared" si="0"/>
        <v>290</v>
      </c>
      <c r="M19" s="54">
        <v>420</v>
      </c>
      <c r="N19" s="54">
        <v>350</v>
      </c>
      <c r="O19" s="54">
        <v>340</v>
      </c>
      <c r="P19" s="54">
        <v>265</v>
      </c>
      <c r="Q19" s="54">
        <v>340</v>
      </c>
      <c r="R19" s="55">
        <v>380</v>
      </c>
      <c r="S19" s="55">
        <v>260</v>
      </c>
      <c r="T19" s="55">
        <v>270</v>
      </c>
      <c r="U19" s="55">
        <v>280</v>
      </c>
      <c r="V19" s="55">
        <v>270</v>
      </c>
      <c r="W19" s="56">
        <f t="shared" si="1"/>
        <v>0</v>
      </c>
      <c r="X19" s="48"/>
      <c r="Y19" s="56">
        <f t="shared" si="2"/>
        <v>0</v>
      </c>
      <c r="Z19" s="51"/>
      <c r="AA19" s="57">
        <f t="shared" si="3"/>
        <v>3175</v>
      </c>
    </row>
    <row r="20" spans="1:27" s="29" customFormat="1" ht="19.5" customHeight="1">
      <c r="A20" s="44">
        <v>6</v>
      </c>
      <c r="B20" s="45"/>
      <c r="C20" s="46" t="s">
        <v>304</v>
      </c>
      <c r="D20" s="7" t="s">
        <v>311</v>
      </c>
      <c r="E20" s="47">
        <v>4</v>
      </c>
      <c r="F20" s="48">
        <v>12</v>
      </c>
      <c r="G20" s="49">
        <v>8</v>
      </c>
      <c r="H20" s="58">
        <v>4</v>
      </c>
      <c r="I20" s="51">
        <v>0</v>
      </c>
      <c r="J20" s="59">
        <v>5</v>
      </c>
      <c r="K20" s="53">
        <f t="shared" si="4"/>
        <v>252</v>
      </c>
      <c r="L20" s="53">
        <f t="shared" si="0"/>
        <v>240</v>
      </c>
      <c r="M20" s="54">
        <v>420</v>
      </c>
      <c r="N20" s="54">
        <v>370</v>
      </c>
      <c r="O20" s="54">
        <v>350</v>
      </c>
      <c r="P20" s="54">
        <v>250</v>
      </c>
      <c r="Q20" s="54">
        <v>380</v>
      </c>
      <c r="R20" s="55">
        <v>340</v>
      </c>
      <c r="S20" s="55">
        <v>225</v>
      </c>
      <c r="T20" s="55">
        <v>250</v>
      </c>
      <c r="U20" s="55">
        <v>280</v>
      </c>
      <c r="V20" s="55">
        <v>245</v>
      </c>
      <c r="W20" s="56">
        <f t="shared" si="1"/>
        <v>0</v>
      </c>
      <c r="X20" s="48"/>
      <c r="Y20" s="56">
        <f t="shared" si="2"/>
        <v>0</v>
      </c>
      <c r="Z20" s="51"/>
      <c r="AA20" s="57">
        <f t="shared" si="3"/>
        <v>3110</v>
      </c>
    </row>
    <row r="21" spans="1:27" s="29" customFormat="1" ht="19.5" customHeight="1">
      <c r="A21" s="44">
        <v>7</v>
      </c>
      <c r="B21" s="45"/>
      <c r="C21" s="46" t="s">
        <v>292</v>
      </c>
      <c r="D21" s="7" t="s">
        <v>143</v>
      </c>
      <c r="E21" s="47">
        <v>4</v>
      </c>
      <c r="F21" s="48">
        <v>49</v>
      </c>
      <c r="G21" s="49">
        <v>8</v>
      </c>
      <c r="H21" s="58">
        <v>4</v>
      </c>
      <c r="I21" s="51">
        <v>52</v>
      </c>
      <c r="J21" s="59">
        <v>3</v>
      </c>
      <c r="K21" s="53">
        <f t="shared" si="4"/>
        <v>289</v>
      </c>
      <c r="L21" s="53">
        <f t="shared" si="0"/>
        <v>292</v>
      </c>
      <c r="M21" s="54">
        <v>310</v>
      </c>
      <c r="N21" s="54">
        <v>320</v>
      </c>
      <c r="O21" s="54">
        <v>350</v>
      </c>
      <c r="P21" s="54">
        <v>310</v>
      </c>
      <c r="Q21" s="54">
        <v>380</v>
      </c>
      <c r="R21" s="55">
        <v>270</v>
      </c>
      <c r="S21" s="55">
        <v>250</v>
      </c>
      <c r="T21" s="55">
        <v>290</v>
      </c>
      <c r="U21" s="55">
        <v>300</v>
      </c>
      <c r="V21" s="55">
        <v>290</v>
      </c>
      <c r="W21" s="56">
        <f t="shared" si="1"/>
        <v>0</v>
      </c>
      <c r="X21" s="48"/>
      <c r="Y21" s="56">
        <f t="shared" si="2"/>
        <v>0</v>
      </c>
      <c r="Z21" s="51"/>
      <c r="AA21" s="57">
        <f t="shared" si="3"/>
        <v>3070</v>
      </c>
    </row>
    <row r="22" spans="1:27" s="29" customFormat="1" ht="19.5" customHeight="1">
      <c r="A22" s="44">
        <v>8</v>
      </c>
      <c r="B22" s="45"/>
      <c r="C22" s="46" t="s">
        <v>301</v>
      </c>
      <c r="D22" s="7" t="s">
        <v>134</v>
      </c>
      <c r="E22" s="47">
        <v>4</v>
      </c>
      <c r="F22" s="48">
        <v>41</v>
      </c>
      <c r="G22" s="49">
        <v>9</v>
      </c>
      <c r="H22" s="58">
        <v>4</v>
      </c>
      <c r="I22" s="51">
        <v>45</v>
      </c>
      <c r="J22" s="59">
        <v>3</v>
      </c>
      <c r="K22" s="53">
        <f t="shared" si="4"/>
        <v>281</v>
      </c>
      <c r="L22" s="53">
        <f t="shared" si="0"/>
        <v>285</v>
      </c>
      <c r="M22" s="54">
        <v>440</v>
      </c>
      <c r="N22" s="54">
        <v>370</v>
      </c>
      <c r="O22" s="54">
        <v>265</v>
      </c>
      <c r="P22" s="54">
        <v>275</v>
      </c>
      <c r="Q22" s="54">
        <v>285</v>
      </c>
      <c r="R22" s="55">
        <v>245</v>
      </c>
      <c r="S22" s="55">
        <v>255</v>
      </c>
      <c r="T22" s="55">
        <v>290</v>
      </c>
      <c r="U22" s="55">
        <v>410</v>
      </c>
      <c r="V22" s="55">
        <v>185</v>
      </c>
      <c r="W22" s="56">
        <f t="shared" si="1"/>
        <v>0</v>
      </c>
      <c r="X22" s="48"/>
      <c r="Y22" s="56">
        <f t="shared" si="2"/>
        <v>0</v>
      </c>
      <c r="Z22" s="51"/>
      <c r="AA22" s="57">
        <f t="shared" si="3"/>
        <v>3020</v>
      </c>
    </row>
    <row r="23" spans="1:27" s="29" customFormat="1" ht="19.5" customHeight="1">
      <c r="A23" s="44">
        <v>9</v>
      </c>
      <c r="B23" s="45"/>
      <c r="C23" s="46" t="s">
        <v>314</v>
      </c>
      <c r="D23" s="7" t="s">
        <v>134</v>
      </c>
      <c r="E23" s="47">
        <v>4</v>
      </c>
      <c r="F23" s="48">
        <v>46</v>
      </c>
      <c r="G23" s="49">
        <v>0</v>
      </c>
      <c r="H23" s="58">
        <v>4</v>
      </c>
      <c r="I23" s="51">
        <v>25</v>
      </c>
      <c r="J23" s="59">
        <v>7</v>
      </c>
      <c r="K23" s="53">
        <f t="shared" si="4"/>
        <v>286</v>
      </c>
      <c r="L23" s="53">
        <f t="shared" si="0"/>
        <v>265</v>
      </c>
      <c r="M23" s="54">
        <v>250</v>
      </c>
      <c r="N23" s="54">
        <v>340</v>
      </c>
      <c r="O23" s="54">
        <v>295</v>
      </c>
      <c r="P23" s="54">
        <v>360</v>
      </c>
      <c r="Q23" s="54">
        <v>210</v>
      </c>
      <c r="R23" s="55">
        <v>245</v>
      </c>
      <c r="S23" s="55">
        <v>310</v>
      </c>
      <c r="T23" s="55">
        <v>215</v>
      </c>
      <c r="U23" s="55">
        <v>250</v>
      </c>
      <c r="V23" s="55">
        <v>390</v>
      </c>
      <c r="W23" s="56">
        <f t="shared" si="1"/>
        <v>0</v>
      </c>
      <c r="X23" s="48"/>
      <c r="Y23" s="56">
        <f t="shared" si="2"/>
        <v>0</v>
      </c>
      <c r="Z23" s="51"/>
      <c r="AA23" s="57">
        <f t="shared" si="3"/>
        <v>2865</v>
      </c>
    </row>
    <row r="24" spans="1:27" s="29" customFormat="1" ht="19.5" customHeight="1">
      <c r="A24" s="44">
        <v>10</v>
      </c>
      <c r="B24" s="45"/>
      <c r="C24" s="46" t="s">
        <v>306</v>
      </c>
      <c r="D24" s="7" t="s">
        <v>161</v>
      </c>
      <c r="E24" s="47">
        <v>4</v>
      </c>
      <c r="F24" s="48">
        <v>4</v>
      </c>
      <c r="G24" s="49">
        <v>8</v>
      </c>
      <c r="H24" s="58">
        <v>3</v>
      </c>
      <c r="I24" s="51">
        <v>58</v>
      </c>
      <c r="J24" s="59">
        <v>1</v>
      </c>
      <c r="K24" s="53">
        <f t="shared" si="4"/>
        <v>244</v>
      </c>
      <c r="L24" s="53">
        <f t="shared" si="0"/>
        <v>238</v>
      </c>
      <c r="M24" s="54">
        <v>300</v>
      </c>
      <c r="N24" s="54">
        <v>275</v>
      </c>
      <c r="O24" s="54">
        <v>195</v>
      </c>
      <c r="P24" s="54">
        <v>380</v>
      </c>
      <c r="Q24" s="54">
        <v>400</v>
      </c>
      <c r="R24" s="55">
        <v>250</v>
      </c>
      <c r="S24" s="55">
        <v>250</v>
      </c>
      <c r="T24" s="55">
        <v>290</v>
      </c>
      <c r="U24" s="55">
        <v>115</v>
      </c>
      <c r="V24" s="55">
        <v>340</v>
      </c>
      <c r="W24" s="56">
        <f t="shared" si="1"/>
        <v>0</v>
      </c>
      <c r="X24" s="48"/>
      <c r="Y24" s="56">
        <f t="shared" si="2"/>
        <v>0</v>
      </c>
      <c r="Z24" s="51"/>
      <c r="AA24" s="57">
        <f t="shared" si="3"/>
        <v>2795</v>
      </c>
    </row>
    <row r="25" spans="1:27" s="29" customFormat="1" ht="19.5" customHeight="1">
      <c r="A25" s="44">
        <v>11</v>
      </c>
      <c r="B25" s="45"/>
      <c r="C25" s="46" t="s">
        <v>305</v>
      </c>
      <c r="D25" s="7" t="s">
        <v>297</v>
      </c>
      <c r="E25" s="47">
        <v>4</v>
      </c>
      <c r="F25" s="48">
        <v>17</v>
      </c>
      <c r="G25" s="49">
        <v>7</v>
      </c>
      <c r="H25" s="58">
        <v>4</v>
      </c>
      <c r="I25" s="51">
        <v>11</v>
      </c>
      <c r="J25" s="59">
        <v>3</v>
      </c>
      <c r="K25" s="53">
        <f t="shared" si="4"/>
        <v>257</v>
      </c>
      <c r="L25" s="53">
        <f t="shared" si="0"/>
        <v>251</v>
      </c>
      <c r="M25" s="54">
        <v>340</v>
      </c>
      <c r="N25" s="54">
        <v>235</v>
      </c>
      <c r="O25" s="54">
        <v>115</v>
      </c>
      <c r="P25" s="54">
        <v>260</v>
      </c>
      <c r="Q25" s="54">
        <v>235</v>
      </c>
      <c r="R25" s="55">
        <v>270</v>
      </c>
      <c r="S25" s="55">
        <v>420</v>
      </c>
      <c r="T25" s="55">
        <v>410</v>
      </c>
      <c r="U25" s="55">
        <v>240</v>
      </c>
      <c r="V25" s="55">
        <v>240</v>
      </c>
      <c r="W25" s="56">
        <f t="shared" si="1"/>
        <v>0</v>
      </c>
      <c r="X25" s="48"/>
      <c r="Y25" s="56">
        <f t="shared" si="2"/>
        <v>0</v>
      </c>
      <c r="Z25" s="51"/>
      <c r="AA25" s="57">
        <f t="shared" si="3"/>
        <v>2765</v>
      </c>
    </row>
    <row r="26" spans="1:27" s="29" customFormat="1" ht="19.5" customHeight="1">
      <c r="A26" s="44">
        <v>12</v>
      </c>
      <c r="B26" s="45"/>
      <c r="C26" s="46" t="s">
        <v>312</v>
      </c>
      <c r="D26" s="7" t="s">
        <v>313</v>
      </c>
      <c r="E26" s="47">
        <v>4</v>
      </c>
      <c r="F26" s="48">
        <v>46</v>
      </c>
      <c r="G26" s="49">
        <v>8</v>
      </c>
      <c r="H26" s="58">
        <v>4</v>
      </c>
      <c r="I26" s="51">
        <v>52</v>
      </c>
      <c r="J26" s="59">
        <v>6</v>
      </c>
      <c r="K26" s="53">
        <f t="shared" si="4"/>
        <v>286</v>
      </c>
      <c r="L26" s="53">
        <f t="shared" si="0"/>
        <v>292</v>
      </c>
      <c r="M26" s="54">
        <v>270</v>
      </c>
      <c r="N26" s="54">
        <v>410</v>
      </c>
      <c r="O26" s="54">
        <v>260</v>
      </c>
      <c r="P26" s="54">
        <v>190</v>
      </c>
      <c r="Q26" s="54">
        <v>250</v>
      </c>
      <c r="R26" s="55">
        <v>260</v>
      </c>
      <c r="S26" s="55">
        <v>310</v>
      </c>
      <c r="T26" s="55">
        <v>200</v>
      </c>
      <c r="U26" s="55">
        <v>220</v>
      </c>
      <c r="V26" s="55">
        <v>310</v>
      </c>
      <c r="W26" s="56">
        <f t="shared" si="1"/>
        <v>0</v>
      </c>
      <c r="X26" s="48"/>
      <c r="Y26" s="56">
        <f t="shared" si="2"/>
        <v>0</v>
      </c>
      <c r="Z26" s="51"/>
      <c r="AA26" s="57">
        <f t="shared" si="3"/>
        <v>2680</v>
      </c>
    </row>
    <row r="27" spans="1:27" s="29" customFormat="1" ht="19.5" customHeight="1">
      <c r="A27" s="44">
        <v>13</v>
      </c>
      <c r="B27" s="45"/>
      <c r="C27" s="46" t="s">
        <v>303</v>
      </c>
      <c r="D27" s="5" t="s">
        <v>168</v>
      </c>
      <c r="E27" s="47">
        <v>3</v>
      </c>
      <c r="F27" s="48">
        <v>55</v>
      </c>
      <c r="G27" s="49">
        <v>5</v>
      </c>
      <c r="H27" s="58">
        <v>4</v>
      </c>
      <c r="I27" s="51">
        <v>5</v>
      </c>
      <c r="J27" s="59">
        <v>2</v>
      </c>
      <c r="K27" s="53">
        <f t="shared" si="4"/>
        <v>235</v>
      </c>
      <c r="L27" s="53">
        <f t="shared" si="0"/>
        <v>245</v>
      </c>
      <c r="M27" s="54">
        <v>215</v>
      </c>
      <c r="N27" s="54">
        <v>215</v>
      </c>
      <c r="O27" s="54">
        <v>180</v>
      </c>
      <c r="P27" s="54">
        <v>310</v>
      </c>
      <c r="Q27" s="54">
        <v>245</v>
      </c>
      <c r="R27" s="55">
        <v>275</v>
      </c>
      <c r="S27" s="55">
        <v>320</v>
      </c>
      <c r="T27" s="55">
        <v>330</v>
      </c>
      <c r="U27" s="55">
        <v>300</v>
      </c>
      <c r="V27" s="55">
        <v>245</v>
      </c>
      <c r="W27" s="56">
        <f t="shared" si="1"/>
        <v>0</v>
      </c>
      <c r="X27" s="48"/>
      <c r="Y27" s="56">
        <f t="shared" si="2"/>
        <v>0</v>
      </c>
      <c r="Z27" s="51"/>
      <c r="AA27" s="57">
        <f t="shared" si="3"/>
        <v>2635</v>
      </c>
    </row>
    <row r="28" spans="1:27" s="29" customFormat="1" ht="19.5" customHeight="1">
      <c r="A28" s="44">
        <v>14</v>
      </c>
      <c r="B28" s="45"/>
      <c r="C28" s="46" t="s">
        <v>293</v>
      </c>
      <c r="D28" s="7" t="s">
        <v>309</v>
      </c>
      <c r="E28" s="47">
        <v>4</v>
      </c>
      <c r="F28" s="48">
        <v>38</v>
      </c>
      <c r="G28" s="49">
        <v>5</v>
      </c>
      <c r="H28" s="58">
        <v>4</v>
      </c>
      <c r="I28" s="51">
        <v>33</v>
      </c>
      <c r="J28" s="59">
        <v>0</v>
      </c>
      <c r="K28" s="53">
        <f t="shared" si="4"/>
        <v>278</v>
      </c>
      <c r="L28" s="53">
        <f t="shared" si="0"/>
        <v>273</v>
      </c>
      <c r="M28" s="54">
        <v>370</v>
      </c>
      <c r="N28" s="54">
        <v>0</v>
      </c>
      <c r="O28" s="54">
        <v>275</v>
      </c>
      <c r="P28" s="54">
        <v>210</v>
      </c>
      <c r="Q28" s="54">
        <v>170</v>
      </c>
      <c r="R28" s="55">
        <v>340</v>
      </c>
      <c r="S28" s="55">
        <v>225</v>
      </c>
      <c r="T28" s="55">
        <v>340</v>
      </c>
      <c r="U28" s="55">
        <v>380</v>
      </c>
      <c r="V28" s="55">
        <v>285</v>
      </c>
      <c r="W28" s="56">
        <f t="shared" si="1"/>
        <v>0</v>
      </c>
      <c r="X28" s="48"/>
      <c r="Y28" s="56">
        <f t="shared" si="2"/>
        <v>0</v>
      </c>
      <c r="Z28" s="51"/>
      <c r="AA28" s="57">
        <f t="shared" si="3"/>
        <v>2595</v>
      </c>
    </row>
    <row r="29" spans="1:27" s="29" customFormat="1" ht="19.5" customHeight="1">
      <c r="A29" s="44">
        <v>15</v>
      </c>
      <c r="B29" s="45"/>
      <c r="C29" s="46" t="s">
        <v>290</v>
      </c>
      <c r="D29" s="7" t="s">
        <v>136</v>
      </c>
      <c r="E29" s="47">
        <v>4</v>
      </c>
      <c r="F29" s="48">
        <v>30</v>
      </c>
      <c r="G29" s="49">
        <v>4</v>
      </c>
      <c r="H29" s="58">
        <v>4</v>
      </c>
      <c r="I29" s="51">
        <v>39</v>
      </c>
      <c r="J29" s="59">
        <v>5</v>
      </c>
      <c r="K29" s="53">
        <f t="shared" si="4"/>
        <v>270</v>
      </c>
      <c r="L29" s="53">
        <f t="shared" si="0"/>
        <v>279</v>
      </c>
      <c r="M29" s="54">
        <v>250</v>
      </c>
      <c r="N29" s="54">
        <v>300</v>
      </c>
      <c r="O29" s="54">
        <v>210</v>
      </c>
      <c r="P29" s="54">
        <v>360</v>
      </c>
      <c r="Q29" s="54">
        <v>330</v>
      </c>
      <c r="R29" s="55">
        <v>275</v>
      </c>
      <c r="S29" s="55">
        <v>145</v>
      </c>
      <c r="T29" s="55">
        <v>170</v>
      </c>
      <c r="U29" s="55">
        <v>275</v>
      </c>
      <c r="V29" s="55">
        <v>260</v>
      </c>
      <c r="W29" s="56">
        <f t="shared" si="1"/>
        <v>0</v>
      </c>
      <c r="X29" s="48"/>
      <c r="Y29" s="56">
        <f t="shared" si="2"/>
        <v>0</v>
      </c>
      <c r="Z29" s="51"/>
      <c r="AA29" s="57">
        <f t="shared" si="3"/>
        <v>2575</v>
      </c>
    </row>
    <row r="30" spans="1:27" s="29" customFormat="1" ht="19.5" customHeight="1">
      <c r="A30" s="44">
        <v>16</v>
      </c>
      <c r="B30" s="45"/>
      <c r="C30" s="46" t="s">
        <v>310</v>
      </c>
      <c r="D30" s="5" t="s">
        <v>311</v>
      </c>
      <c r="E30" s="47">
        <v>4</v>
      </c>
      <c r="F30" s="48">
        <v>21</v>
      </c>
      <c r="G30" s="49">
        <v>4</v>
      </c>
      <c r="H30" s="58">
        <v>4</v>
      </c>
      <c r="I30" s="51">
        <v>19</v>
      </c>
      <c r="J30" s="59">
        <v>5</v>
      </c>
      <c r="K30" s="53">
        <f t="shared" si="4"/>
        <v>261</v>
      </c>
      <c r="L30" s="53">
        <f t="shared" si="0"/>
        <v>259</v>
      </c>
      <c r="M30" s="54">
        <v>210</v>
      </c>
      <c r="N30" s="54">
        <v>290</v>
      </c>
      <c r="O30" s="54">
        <v>200</v>
      </c>
      <c r="P30" s="54">
        <v>390</v>
      </c>
      <c r="Q30" s="54">
        <v>0</v>
      </c>
      <c r="R30" s="55">
        <v>210</v>
      </c>
      <c r="S30" s="55">
        <v>320</v>
      </c>
      <c r="T30" s="55">
        <v>340</v>
      </c>
      <c r="U30" s="55">
        <v>390</v>
      </c>
      <c r="V30" s="55">
        <v>220</v>
      </c>
      <c r="W30" s="56">
        <f t="shared" si="1"/>
        <v>0</v>
      </c>
      <c r="X30" s="48"/>
      <c r="Y30" s="56">
        <f t="shared" si="2"/>
        <v>0</v>
      </c>
      <c r="Z30" s="51"/>
      <c r="AA30" s="57">
        <f t="shared" si="3"/>
        <v>2570</v>
      </c>
    </row>
    <row r="31" spans="1:27" s="29" customFormat="1" ht="19.5" customHeight="1">
      <c r="A31" s="44">
        <v>17</v>
      </c>
      <c r="B31" s="45"/>
      <c r="C31" s="46" t="s">
        <v>307</v>
      </c>
      <c r="D31" s="7" t="s">
        <v>297</v>
      </c>
      <c r="E31" s="47">
        <v>4</v>
      </c>
      <c r="F31" s="48">
        <v>16</v>
      </c>
      <c r="G31" s="49">
        <v>3</v>
      </c>
      <c r="H31" s="58">
        <v>4</v>
      </c>
      <c r="I31" s="51">
        <v>23</v>
      </c>
      <c r="J31" s="59">
        <v>3</v>
      </c>
      <c r="K31" s="53">
        <f t="shared" si="4"/>
        <v>256</v>
      </c>
      <c r="L31" s="53">
        <f t="shared" si="0"/>
        <v>263</v>
      </c>
      <c r="M31" s="54">
        <v>0</v>
      </c>
      <c r="N31" s="54">
        <v>215</v>
      </c>
      <c r="O31" s="54">
        <v>275</v>
      </c>
      <c r="P31" s="54">
        <v>225</v>
      </c>
      <c r="Q31" s="54">
        <v>390</v>
      </c>
      <c r="R31" s="55">
        <v>230</v>
      </c>
      <c r="S31" s="55">
        <v>300</v>
      </c>
      <c r="T31" s="55">
        <v>295</v>
      </c>
      <c r="U31" s="55">
        <v>230</v>
      </c>
      <c r="V31" s="55">
        <v>360</v>
      </c>
      <c r="W31" s="56">
        <f t="shared" si="1"/>
        <v>0</v>
      </c>
      <c r="X31" s="48"/>
      <c r="Y31" s="56">
        <f t="shared" si="2"/>
        <v>0</v>
      </c>
      <c r="Z31" s="51"/>
      <c r="AA31" s="57">
        <f t="shared" si="3"/>
        <v>2520</v>
      </c>
    </row>
    <row r="32" spans="1:27" s="29" customFormat="1" ht="19.5" customHeight="1">
      <c r="A32" s="44">
        <v>18</v>
      </c>
      <c r="B32" s="45"/>
      <c r="C32" s="46" t="s">
        <v>308</v>
      </c>
      <c r="D32" s="7" t="s">
        <v>309</v>
      </c>
      <c r="E32" s="47">
        <v>4</v>
      </c>
      <c r="F32" s="48">
        <v>24</v>
      </c>
      <c r="G32" s="49">
        <v>1</v>
      </c>
      <c r="H32" s="58">
        <v>4</v>
      </c>
      <c r="I32" s="51">
        <v>32</v>
      </c>
      <c r="J32" s="59">
        <v>1</v>
      </c>
      <c r="K32" s="53">
        <f t="shared" si="4"/>
        <v>264</v>
      </c>
      <c r="L32" s="53">
        <f t="shared" si="0"/>
        <v>272</v>
      </c>
      <c r="M32" s="54">
        <v>255</v>
      </c>
      <c r="N32" s="54">
        <v>245</v>
      </c>
      <c r="O32" s="54">
        <v>270</v>
      </c>
      <c r="P32" s="54">
        <v>300</v>
      </c>
      <c r="Q32" s="54">
        <v>180</v>
      </c>
      <c r="R32" s="55">
        <v>225</v>
      </c>
      <c r="S32" s="55">
        <v>235</v>
      </c>
      <c r="T32" s="55">
        <v>280</v>
      </c>
      <c r="U32" s="55">
        <v>240</v>
      </c>
      <c r="V32" s="55">
        <v>230</v>
      </c>
      <c r="W32" s="56">
        <f t="shared" si="1"/>
        <v>0</v>
      </c>
      <c r="X32" s="48"/>
      <c r="Y32" s="56">
        <f t="shared" si="2"/>
        <v>0</v>
      </c>
      <c r="Z32" s="51"/>
      <c r="AA32" s="57">
        <f t="shared" si="3"/>
        <v>2460</v>
      </c>
    </row>
    <row r="33" spans="1:27" s="29" customFormat="1" ht="19.5" customHeight="1">
      <c r="A33" s="44">
        <v>19</v>
      </c>
      <c r="B33" s="45"/>
      <c r="C33" s="46" t="s">
        <v>302</v>
      </c>
      <c r="D33" s="7" t="s">
        <v>143</v>
      </c>
      <c r="E33" s="47">
        <v>4</v>
      </c>
      <c r="F33" s="48">
        <v>36</v>
      </c>
      <c r="G33" s="49">
        <v>7</v>
      </c>
      <c r="H33" s="58">
        <v>4</v>
      </c>
      <c r="I33" s="51">
        <v>45</v>
      </c>
      <c r="J33" s="59">
        <v>7</v>
      </c>
      <c r="K33" s="53">
        <f t="shared" si="4"/>
        <v>276</v>
      </c>
      <c r="L33" s="53">
        <f t="shared" si="0"/>
        <v>285</v>
      </c>
      <c r="M33" s="54">
        <v>390</v>
      </c>
      <c r="N33" s="54">
        <v>210</v>
      </c>
      <c r="O33" s="54">
        <v>285</v>
      </c>
      <c r="P33" s="54">
        <v>140</v>
      </c>
      <c r="Q33" s="54">
        <v>265</v>
      </c>
      <c r="R33" s="55">
        <v>125</v>
      </c>
      <c r="S33" s="55">
        <v>155</v>
      </c>
      <c r="T33" s="55">
        <v>0</v>
      </c>
      <c r="U33" s="55">
        <v>210</v>
      </c>
      <c r="V33" s="55">
        <v>0</v>
      </c>
      <c r="W33" s="56">
        <f t="shared" si="1"/>
        <v>0</v>
      </c>
      <c r="X33" s="48"/>
      <c r="Y33" s="56">
        <f t="shared" si="2"/>
        <v>0</v>
      </c>
      <c r="Z33" s="51"/>
      <c r="AA33" s="57">
        <f t="shared" si="3"/>
        <v>1780</v>
      </c>
    </row>
    <row r="34" spans="1:27" s="29" customFormat="1" ht="19.5" customHeight="1">
      <c r="A34" s="44">
        <v>20</v>
      </c>
      <c r="B34" s="45"/>
      <c r="C34" s="46" t="s">
        <v>299</v>
      </c>
      <c r="D34" s="7" t="s">
        <v>157</v>
      </c>
      <c r="E34" s="47">
        <v>4</v>
      </c>
      <c r="F34" s="48">
        <v>28</v>
      </c>
      <c r="G34" s="49">
        <v>9</v>
      </c>
      <c r="H34" s="58">
        <v>4</v>
      </c>
      <c r="I34" s="51">
        <v>32</v>
      </c>
      <c r="J34" s="59">
        <v>9</v>
      </c>
      <c r="K34" s="53">
        <f t="shared" si="4"/>
        <v>268</v>
      </c>
      <c r="L34" s="53">
        <f t="shared" si="0"/>
        <v>272</v>
      </c>
      <c r="M34" s="54">
        <v>0</v>
      </c>
      <c r="N34" s="54">
        <v>170</v>
      </c>
      <c r="O34" s="54">
        <v>0</v>
      </c>
      <c r="P34" s="54">
        <v>120</v>
      </c>
      <c r="Q34" s="54">
        <v>0</v>
      </c>
      <c r="R34" s="55">
        <v>320</v>
      </c>
      <c r="S34" s="55">
        <v>285</v>
      </c>
      <c r="T34" s="55">
        <v>240</v>
      </c>
      <c r="U34" s="55">
        <v>165</v>
      </c>
      <c r="V34" s="55">
        <v>210</v>
      </c>
      <c r="W34" s="56">
        <f t="shared" si="1"/>
        <v>0</v>
      </c>
      <c r="X34" s="48"/>
      <c r="Y34" s="56">
        <f t="shared" si="2"/>
        <v>0</v>
      </c>
      <c r="Z34" s="51"/>
      <c r="AA34" s="57">
        <f t="shared" si="3"/>
        <v>1510</v>
      </c>
    </row>
    <row r="35" spans="1:27" s="29" customFormat="1" ht="19.5" customHeight="1">
      <c r="A35" s="44">
        <v>21</v>
      </c>
      <c r="B35" s="45"/>
      <c r="C35" s="46"/>
      <c r="D35" s="7"/>
      <c r="E35" s="47"/>
      <c r="F35" s="48"/>
      <c r="G35" s="49"/>
      <c r="H35" s="58"/>
      <c r="I35" s="51"/>
      <c r="J35" s="59"/>
      <c r="K35" s="53">
        <f t="shared" si="4"/>
        <v>0</v>
      </c>
      <c r="L35" s="53">
        <f t="shared" si="0"/>
        <v>0</v>
      </c>
      <c r="M35" s="54"/>
      <c r="N35" s="54"/>
      <c r="O35" s="54"/>
      <c r="P35" s="54"/>
      <c r="Q35" s="54"/>
      <c r="R35" s="55"/>
      <c r="S35" s="55"/>
      <c r="T35" s="55"/>
      <c r="U35" s="55"/>
      <c r="V35" s="55"/>
      <c r="W35" s="56">
        <f t="shared" si="1"/>
        <v>0</v>
      </c>
      <c r="X35" s="48"/>
      <c r="Y35" s="56">
        <f t="shared" si="2"/>
        <v>0</v>
      </c>
      <c r="Z35" s="51"/>
      <c r="AA35" s="57">
        <f t="shared" si="3"/>
        <v>0</v>
      </c>
    </row>
    <row r="36" spans="1:27" s="29" customFormat="1" ht="19.5" customHeight="1">
      <c r="A36" s="44">
        <v>22</v>
      </c>
      <c r="B36" s="45"/>
      <c r="C36" s="46"/>
      <c r="D36" s="7"/>
      <c r="E36" s="47"/>
      <c r="F36" s="48"/>
      <c r="G36" s="49"/>
      <c r="H36" s="58"/>
      <c r="I36" s="51"/>
      <c r="J36" s="59"/>
      <c r="K36" s="53">
        <f t="shared" si="4"/>
        <v>0</v>
      </c>
      <c r="L36" s="53">
        <f t="shared" si="0"/>
        <v>0</v>
      </c>
      <c r="M36" s="54"/>
      <c r="N36" s="54"/>
      <c r="O36" s="54"/>
      <c r="P36" s="54"/>
      <c r="Q36" s="54"/>
      <c r="R36" s="55"/>
      <c r="S36" s="55"/>
      <c r="T36" s="55"/>
      <c r="U36" s="55"/>
      <c r="V36" s="55"/>
      <c r="W36" s="56">
        <f t="shared" si="1"/>
        <v>0</v>
      </c>
      <c r="X36" s="48"/>
      <c r="Y36" s="56">
        <f t="shared" si="2"/>
        <v>0</v>
      </c>
      <c r="Z36" s="51"/>
      <c r="AA36" s="57">
        <f t="shared" si="3"/>
        <v>0</v>
      </c>
    </row>
    <row r="37" spans="1:27" s="29" customFormat="1" ht="19.5" customHeight="1">
      <c r="A37" s="44">
        <v>23</v>
      </c>
      <c r="B37" s="45"/>
      <c r="C37" s="46"/>
      <c r="D37" s="7"/>
      <c r="E37" s="47"/>
      <c r="F37" s="48"/>
      <c r="G37" s="49"/>
      <c r="H37" s="58"/>
      <c r="I37" s="51"/>
      <c r="J37" s="59"/>
      <c r="K37" s="53">
        <f t="shared" si="4"/>
        <v>0</v>
      </c>
      <c r="L37" s="53">
        <f t="shared" si="0"/>
        <v>0</v>
      </c>
      <c r="M37" s="54"/>
      <c r="N37" s="54"/>
      <c r="O37" s="54"/>
      <c r="P37" s="54"/>
      <c r="Q37" s="54"/>
      <c r="R37" s="55"/>
      <c r="S37" s="55"/>
      <c r="T37" s="55"/>
      <c r="U37" s="55"/>
      <c r="V37" s="55"/>
      <c r="W37" s="56">
        <f t="shared" si="1"/>
        <v>0</v>
      </c>
      <c r="X37" s="48"/>
      <c r="Y37" s="56">
        <f t="shared" si="2"/>
        <v>0</v>
      </c>
      <c r="Z37" s="51"/>
      <c r="AA37" s="57">
        <f t="shared" si="3"/>
        <v>0</v>
      </c>
    </row>
    <row r="38" spans="1:27" s="29" customFormat="1" ht="19.5" customHeight="1">
      <c r="A38" s="44">
        <v>24</v>
      </c>
      <c r="B38" s="45"/>
      <c r="C38" s="46"/>
      <c r="D38" s="7"/>
      <c r="E38" s="47"/>
      <c r="F38" s="48"/>
      <c r="G38" s="49"/>
      <c r="H38" s="58"/>
      <c r="I38" s="51"/>
      <c r="J38" s="59"/>
      <c r="K38" s="53">
        <f t="shared" si="4"/>
        <v>0</v>
      </c>
      <c r="L38" s="53">
        <f t="shared" si="0"/>
        <v>0</v>
      </c>
      <c r="M38" s="54"/>
      <c r="N38" s="54"/>
      <c r="O38" s="54"/>
      <c r="P38" s="54"/>
      <c r="Q38" s="54"/>
      <c r="R38" s="55"/>
      <c r="S38" s="55"/>
      <c r="T38" s="55"/>
      <c r="U38" s="55"/>
      <c r="V38" s="55"/>
      <c r="W38" s="56">
        <f t="shared" si="1"/>
        <v>0</v>
      </c>
      <c r="X38" s="48"/>
      <c r="Y38" s="56">
        <f t="shared" si="2"/>
        <v>0</v>
      </c>
      <c r="Z38" s="51"/>
      <c r="AA38" s="57">
        <f t="shared" si="3"/>
        <v>0</v>
      </c>
    </row>
    <row r="39" spans="1:27" s="29" customFormat="1" ht="19.5" customHeight="1">
      <c r="A39" s="44">
        <v>25</v>
      </c>
      <c r="B39" s="45"/>
      <c r="C39" s="46"/>
      <c r="D39" s="7"/>
      <c r="E39" s="47"/>
      <c r="F39" s="48"/>
      <c r="G39" s="49"/>
      <c r="H39" s="58"/>
      <c r="I39" s="51"/>
      <c r="J39" s="59"/>
      <c r="K39" s="53">
        <f t="shared" si="4"/>
        <v>0</v>
      </c>
      <c r="L39" s="53">
        <f t="shared" si="0"/>
        <v>0</v>
      </c>
      <c r="M39" s="54"/>
      <c r="N39" s="54"/>
      <c r="O39" s="54"/>
      <c r="P39" s="54"/>
      <c r="Q39" s="54"/>
      <c r="R39" s="55"/>
      <c r="S39" s="55"/>
      <c r="T39" s="55"/>
      <c r="U39" s="55"/>
      <c r="V39" s="55"/>
      <c r="W39" s="56">
        <f t="shared" si="1"/>
        <v>0</v>
      </c>
      <c r="X39" s="48"/>
      <c r="Y39" s="56">
        <f t="shared" si="2"/>
        <v>0</v>
      </c>
      <c r="Z39" s="51"/>
      <c r="AA39" s="57">
        <f t="shared" si="3"/>
        <v>0</v>
      </c>
    </row>
    <row r="40" spans="1:27" s="29" customFormat="1" ht="19.5" customHeight="1">
      <c r="A40" s="44">
        <v>26</v>
      </c>
      <c r="B40" s="45"/>
      <c r="C40" s="46"/>
      <c r="D40" s="7"/>
      <c r="E40" s="47"/>
      <c r="F40" s="48"/>
      <c r="G40" s="49"/>
      <c r="H40" s="58"/>
      <c r="I40" s="51"/>
      <c r="J40" s="59"/>
      <c r="K40" s="53">
        <f t="shared" si="4"/>
        <v>0</v>
      </c>
      <c r="L40" s="53">
        <f t="shared" si="0"/>
        <v>0</v>
      </c>
      <c r="M40" s="54"/>
      <c r="N40" s="54"/>
      <c r="O40" s="54"/>
      <c r="P40" s="54"/>
      <c r="Q40" s="54"/>
      <c r="R40" s="55"/>
      <c r="S40" s="55"/>
      <c r="T40" s="55"/>
      <c r="U40" s="55"/>
      <c r="V40" s="55"/>
      <c r="W40" s="56">
        <f t="shared" si="1"/>
        <v>0</v>
      </c>
      <c r="X40" s="48"/>
      <c r="Y40" s="56">
        <f t="shared" si="2"/>
        <v>0</v>
      </c>
      <c r="Z40" s="51"/>
      <c r="AA40" s="57">
        <f t="shared" si="3"/>
        <v>0</v>
      </c>
    </row>
    <row r="41" spans="1:27" s="29" customFormat="1" ht="19.5" customHeight="1">
      <c r="A41" s="44">
        <v>27</v>
      </c>
      <c r="B41" s="45"/>
      <c r="C41" s="46"/>
      <c r="D41" s="7"/>
      <c r="E41" s="47"/>
      <c r="F41" s="48"/>
      <c r="G41" s="49"/>
      <c r="H41" s="58"/>
      <c r="I41" s="51"/>
      <c r="J41" s="59"/>
      <c r="K41" s="53"/>
      <c r="L41" s="53"/>
      <c r="M41" s="54"/>
      <c r="N41" s="54"/>
      <c r="O41" s="54"/>
      <c r="P41" s="54"/>
      <c r="Q41" s="54"/>
      <c r="R41" s="55"/>
      <c r="S41" s="55"/>
      <c r="T41" s="55"/>
      <c r="U41" s="55"/>
      <c r="V41" s="55"/>
      <c r="W41" s="56"/>
      <c r="X41" s="48"/>
      <c r="Y41" s="56"/>
      <c r="Z41" s="51"/>
      <c r="AA41" s="57"/>
    </row>
    <row r="42" spans="1:27" ht="15.75">
      <c r="A42" s="44">
        <v>28</v>
      </c>
      <c r="B42" s="45"/>
      <c r="C42" s="46"/>
      <c r="D42" s="7"/>
      <c r="E42" s="47"/>
      <c r="F42" s="48"/>
      <c r="G42" s="49"/>
      <c r="H42" s="58"/>
      <c r="I42" s="51"/>
      <c r="J42" s="59"/>
      <c r="K42" s="53"/>
      <c r="L42" s="53"/>
      <c r="M42" s="54"/>
      <c r="N42" s="54"/>
      <c r="O42" s="54"/>
      <c r="P42" s="54"/>
      <c r="Q42" s="54"/>
      <c r="R42" s="55"/>
      <c r="S42" s="55"/>
      <c r="T42" s="55"/>
      <c r="U42" s="55"/>
      <c r="V42" s="55"/>
      <c r="W42" s="56"/>
      <c r="X42" s="48"/>
      <c r="Y42" s="56"/>
      <c r="Z42" s="51"/>
      <c r="AA42" s="57"/>
    </row>
    <row r="43" ht="15.75">
      <c r="C43" s="9">
        <f>+COUNTA(C15:C42)</f>
        <v>20</v>
      </c>
    </row>
    <row r="45" ht="15.75">
      <c r="C45"/>
    </row>
    <row r="46" ht="15.75">
      <c r="C46"/>
    </row>
    <row r="47" spans="3:5" ht="15.75">
      <c r="C47"/>
      <c r="E47" s="17"/>
    </row>
    <row r="48" spans="3:5" ht="15.75">
      <c r="C48"/>
      <c r="E48" s="17"/>
    </row>
    <row r="49" spans="3:5" ht="15.75">
      <c r="C49"/>
      <c r="E49" s="17"/>
    </row>
    <row r="50" spans="3:5" ht="15.75">
      <c r="C50"/>
      <c r="E50" s="17"/>
    </row>
    <row r="51" spans="3:5" ht="15.75">
      <c r="C51"/>
      <c r="E51" s="17"/>
    </row>
    <row r="52" spans="3:5" ht="15.75">
      <c r="C52"/>
      <c r="E52" s="17"/>
    </row>
    <row r="53" spans="3:5" ht="15.75">
      <c r="C53"/>
      <c r="E53" s="17"/>
    </row>
    <row r="54" spans="3:5" ht="15.75">
      <c r="C54"/>
      <c r="E54" s="17"/>
    </row>
    <row r="55" spans="3:5" ht="15.75">
      <c r="C55"/>
      <c r="E55" s="17"/>
    </row>
    <row r="56" spans="3:5" ht="15.75">
      <c r="C56"/>
      <c r="E56" s="17"/>
    </row>
    <row r="57" spans="3:5" ht="15.75">
      <c r="C57"/>
      <c r="E57" s="17"/>
    </row>
    <row r="58" spans="3:5" ht="15.75">
      <c r="C58"/>
      <c r="E58" s="17"/>
    </row>
    <row r="59" spans="3:5" ht="15.75">
      <c r="C59"/>
      <c r="E59" s="17"/>
    </row>
    <row r="60" spans="3:5" ht="15.75">
      <c r="C60"/>
      <c r="E60" s="17"/>
    </row>
    <row r="61" spans="3:5" ht="15.75">
      <c r="C61"/>
      <c r="E61" s="17"/>
    </row>
    <row r="62" spans="3:5" ht="15.75">
      <c r="C62"/>
      <c r="E62" s="17"/>
    </row>
    <row r="63" spans="3:5" ht="15.75">
      <c r="C63"/>
      <c r="E63" s="17"/>
    </row>
    <row r="64" spans="3:5" ht="15.75">
      <c r="C64"/>
      <c r="E64" s="17"/>
    </row>
    <row r="65" spans="3:5" ht="15.75">
      <c r="C65"/>
      <c r="E65" s="17"/>
    </row>
    <row r="66" spans="3:5" ht="15.75">
      <c r="C66"/>
      <c r="E66" s="17"/>
    </row>
    <row r="67" spans="3:5" ht="15.75">
      <c r="C67"/>
      <c r="E67" s="17"/>
    </row>
    <row r="68" spans="3:5" ht="15.75">
      <c r="C68"/>
      <c r="E68" s="17"/>
    </row>
    <row r="69" spans="3:5" ht="15.75">
      <c r="C69"/>
      <c r="E69" s="17"/>
    </row>
    <row r="70" spans="3:5" ht="15.75">
      <c r="C70"/>
      <c r="E70" s="17"/>
    </row>
    <row r="71" spans="3:5" ht="15.75">
      <c r="C71"/>
      <c r="E71" s="17"/>
    </row>
    <row r="72" spans="3:5" ht="15.75">
      <c r="C72"/>
      <c r="E72" s="17"/>
    </row>
    <row r="73" spans="3:5" ht="15.75">
      <c r="C73"/>
      <c r="E73" s="17"/>
    </row>
    <row r="74" spans="3:5" ht="15.75">
      <c r="C74"/>
      <c r="E74" s="17"/>
    </row>
    <row r="75" ht="15.75">
      <c r="E75" s="17"/>
    </row>
  </sheetData>
  <sheetProtection selectLockedCells="1" selectUnlockedCells="1"/>
  <autoFilter ref="A14:AA14">
    <sortState ref="A15:AA75">
      <sortCondition sortBy="value" ref="A15:A75"/>
    </sortState>
  </autoFilter>
  <mergeCells count="6">
    <mergeCell ref="E13:G13"/>
    <mergeCell ref="H13:J13"/>
    <mergeCell ref="E5:S5"/>
    <mergeCell ref="E7:S7"/>
    <mergeCell ref="E10:G10"/>
    <mergeCell ref="M12:V12"/>
  </mergeCells>
  <dataValidations count="1">
    <dataValidation type="list" allowBlank="1" showInputMessage="1" showErrorMessage="1" sqref="M15:V42">
      <formula1>"0,100,105,110,115,120,125,130,135,140,145,150,155,160,165,170,175,180,185,190,195,200,205,210,215,220,225,230,235,240,245,250,255,260,265,270,275,280,285,290,295,300,310,320,330,340,350,360,370,380,390,400,410,420,430,440,450,460"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3"/>
  <sheetViews>
    <sheetView showGridLines="0" zoomScale="85" zoomScaleNormal="85" zoomScalePageLayoutView="0" workbookViewId="0" topLeftCell="A1">
      <selection activeCell="C15" sqref="C15:AA22"/>
    </sheetView>
  </sheetViews>
  <sheetFormatPr defaultColWidth="5.00390625" defaultRowHeight="12.75"/>
  <cols>
    <col min="1" max="1" width="5.00390625" style="17" customWidth="1"/>
    <col min="2" max="2" width="1.8515625" style="17" customWidth="1"/>
    <col min="3" max="3" width="30.140625" style="9" customWidth="1"/>
    <col min="4" max="4" width="30.8515625" style="9" customWidth="1"/>
    <col min="5" max="10" width="5.421875" style="9" customWidth="1"/>
    <col min="11" max="11" width="9.00390625" style="9" customWidth="1"/>
    <col min="12" max="12" width="9.140625" style="9" customWidth="1"/>
    <col min="13" max="22" width="3.7109375" style="9" customWidth="1"/>
    <col min="23" max="23" width="10.00390625" style="9" customWidth="1"/>
    <col min="24" max="25" width="10.7109375" style="9" customWidth="1"/>
    <col min="26" max="26" width="9.421875" style="9" customWidth="1"/>
    <col min="27" max="27" width="9.7109375" style="9" customWidth="1"/>
    <col min="28" max="251" width="8.7109375" style="9" customWidth="1"/>
    <col min="252" max="16384" width="5.00390625" style="9" customWidth="1"/>
  </cols>
  <sheetData>
    <row r="2" spans="4:15" ht="18">
      <c r="D2" s="18"/>
      <c r="E2" s="18" t="s">
        <v>47</v>
      </c>
      <c r="F2" s="18"/>
      <c r="G2" s="18"/>
      <c r="H2" s="18"/>
      <c r="I2" s="18"/>
      <c r="J2" s="18"/>
      <c r="K2" s="19"/>
      <c r="M2" s="19"/>
      <c r="N2" s="19"/>
      <c r="O2" s="19"/>
    </row>
    <row r="3" spans="5:16" ht="15.75">
      <c r="E3" s="20" t="s">
        <v>48</v>
      </c>
      <c r="L3" s="21" t="s">
        <v>49</v>
      </c>
      <c r="P3" s="21"/>
    </row>
    <row r="4" spans="1:2" s="22" customFormat="1" ht="15.75">
      <c r="A4" s="18"/>
      <c r="B4" s="18"/>
    </row>
    <row r="5" spans="1:27" s="22" customFormat="1" ht="15.75">
      <c r="A5" s="18"/>
      <c r="B5" s="18"/>
      <c r="D5" s="18"/>
      <c r="E5" s="171" t="s">
        <v>119</v>
      </c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23"/>
      <c r="U5" s="23"/>
      <c r="V5" s="23"/>
      <c r="W5" s="23"/>
      <c r="X5" s="23"/>
      <c r="Y5" s="23"/>
      <c r="Z5" s="23"/>
      <c r="AA5" s="23"/>
    </row>
    <row r="6" spans="1:27" s="22" customFormat="1" ht="15.75">
      <c r="A6" s="18"/>
      <c r="B6" s="18"/>
      <c r="D6" s="18"/>
      <c r="E6" s="18"/>
      <c r="F6" s="18"/>
      <c r="G6" s="18"/>
      <c r="H6" s="18"/>
      <c r="I6" s="18"/>
      <c r="J6" s="18"/>
      <c r="K6" s="23"/>
      <c r="P6" s="24"/>
      <c r="Q6" s="24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22" customFormat="1" ht="15.75">
      <c r="A7" s="18"/>
      <c r="B7" s="18"/>
      <c r="E7" s="171" t="s">
        <v>70</v>
      </c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23"/>
      <c r="U7" s="23"/>
      <c r="V7" s="23"/>
      <c r="W7" s="23"/>
      <c r="X7" s="23"/>
      <c r="Y7" s="23"/>
      <c r="Z7" s="23"/>
      <c r="AA7" s="23"/>
    </row>
    <row r="8" spans="1:27" s="22" customFormat="1" ht="15.75">
      <c r="A8" s="18"/>
      <c r="B8" s="18"/>
      <c r="D8" s="18"/>
      <c r="E8" s="18"/>
      <c r="F8" s="18"/>
      <c r="K8" s="24"/>
      <c r="M8" s="24"/>
      <c r="N8" s="24"/>
      <c r="O8" s="25"/>
      <c r="T8" s="17"/>
      <c r="U8" s="17"/>
      <c r="V8" s="17"/>
      <c r="W8" s="17"/>
      <c r="X8" s="17"/>
      <c r="Y8" s="9"/>
      <c r="Z8" s="23"/>
      <c r="AA8" s="23"/>
    </row>
    <row r="9" spans="4:22" ht="15.75">
      <c r="D9" s="18"/>
      <c r="E9" s="23" t="s">
        <v>122</v>
      </c>
      <c r="F9" s="18"/>
      <c r="H9" s="25"/>
      <c r="I9" s="25"/>
      <c r="J9" s="25"/>
      <c r="K9" s="24"/>
      <c r="M9" s="22"/>
      <c r="N9" s="22"/>
      <c r="O9" s="22"/>
      <c r="T9" s="23"/>
      <c r="U9" s="23"/>
      <c r="V9" s="23"/>
    </row>
    <row r="10" spans="5:10" ht="15.75">
      <c r="E10" s="172">
        <v>42889</v>
      </c>
      <c r="F10" s="172"/>
      <c r="G10" s="172"/>
      <c r="J10" s="26"/>
    </row>
    <row r="12" spans="1:26" s="29" customFormat="1" ht="15.75">
      <c r="A12" s="27"/>
      <c r="B12" s="27"/>
      <c r="C12" s="28"/>
      <c r="K12" s="30"/>
      <c r="L12" s="30"/>
      <c r="M12" s="173" t="s">
        <v>50</v>
      </c>
      <c r="N12" s="173"/>
      <c r="O12" s="173"/>
      <c r="P12" s="173"/>
      <c r="Q12" s="173"/>
      <c r="R12" s="173"/>
      <c r="S12" s="173"/>
      <c r="T12" s="173"/>
      <c r="U12" s="173"/>
      <c r="V12" s="173"/>
      <c r="W12" s="30"/>
      <c r="X12" s="30"/>
      <c r="Y12" s="30"/>
      <c r="Z12" s="30"/>
    </row>
    <row r="13" spans="1:27" s="39" customFormat="1" ht="45" customHeight="1">
      <c r="A13" s="31" t="s">
        <v>0</v>
      </c>
      <c r="B13" s="31"/>
      <c r="C13" s="32" t="s">
        <v>1</v>
      </c>
      <c r="D13" s="33" t="s">
        <v>2</v>
      </c>
      <c r="E13" s="170" t="s">
        <v>51</v>
      </c>
      <c r="F13" s="170"/>
      <c r="G13" s="170"/>
      <c r="H13" s="170" t="s">
        <v>52</v>
      </c>
      <c r="I13" s="170"/>
      <c r="J13" s="170"/>
      <c r="K13" s="34" t="s">
        <v>53</v>
      </c>
      <c r="L13" s="34" t="s">
        <v>54</v>
      </c>
      <c r="M13" s="35" t="s">
        <v>55</v>
      </c>
      <c r="N13" s="36" t="s">
        <v>56</v>
      </c>
      <c r="O13" s="36" t="s">
        <v>57</v>
      </c>
      <c r="P13" s="36" t="s">
        <v>58</v>
      </c>
      <c r="Q13" s="36" t="s">
        <v>59</v>
      </c>
      <c r="R13" s="36" t="s">
        <v>60</v>
      </c>
      <c r="S13" s="36" t="s">
        <v>61</v>
      </c>
      <c r="T13" s="36" t="s">
        <v>62</v>
      </c>
      <c r="U13" s="36" t="s">
        <v>63</v>
      </c>
      <c r="V13" s="36" t="s">
        <v>64</v>
      </c>
      <c r="W13" s="37" t="s">
        <v>65</v>
      </c>
      <c r="X13" s="37" t="s">
        <v>66</v>
      </c>
      <c r="Y13" s="37" t="s">
        <v>67</v>
      </c>
      <c r="Z13" s="37" t="s">
        <v>68</v>
      </c>
      <c r="AA13" s="38" t="s">
        <v>69</v>
      </c>
    </row>
    <row r="14" spans="1:26" s="43" customFormat="1" ht="15.75">
      <c r="A14" s="40"/>
      <c r="B14" s="40"/>
      <c r="C14" s="41"/>
      <c r="D14" s="41"/>
      <c r="E14" s="41"/>
      <c r="F14" s="41"/>
      <c r="G14" s="41"/>
      <c r="H14" s="41"/>
      <c r="I14" s="41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7" s="29" customFormat="1" ht="15.75">
      <c r="A15" s="44">
        <v>1</v>
      </c>
      <c r="B15" s="45"/>
      <c r="C15" s="46" t="s">
        <v>316</v>
      </c>
      <c r="D15" s="7" t="s">
        <v>317</v>
      </c>
      <c r="E15" s="47">
        <v>4</v>
      </c>
      <c r="F15" s="48">
        <v>48</v>
      </c>
      <c r="G15" s="49">
        <v>7</v>
      </c>
      <c r="H15" s="50">
        <v>4</v>
      </c>
      <c r="I15" s="51">
        <v>30</v>
      </c>
      <c r="J15" s="52">
        <v>4</v>
      </c>
      <c r="K15" s="53">
        <f aca="true" t="shared" si="0" ref="K15:K22">ROUND((E15*60+F15+G15*0.01),0)</f>
        <v>288</v>
      </c>
      <c r="L15" s="53">
        <f aca="true" t="shared" si="1" ref="L15:L22">ROUND((H15*60+I15+J15*0.01),0)</f>
        <v>270</v>
      </c>
      <c r="M15" s="54">
        <v>170</v>
      </c>
      <c r="N15" s="54">
        <v>205</v>
      </c>
      <c r="O15" s="54">
        <v>235</v>
      </c>
      <c r="P15" s="54">
        <v>265</v>
      </c>
      <c r="Q15" s="54">
        <v>290</v>
      </c>
      <c r="R15" s="55">
        <v>330</v>
      </c>
      <c r="S15" s="55">
        <v>360</v>
      </c>
      <c r="T15" s="55">
        <v>275</v>
      </c>
      <c r="U15" s="55">
        <v>255</v>
      </c>
      <c r="V15" s="55">
        <v>235</v>
      </c>
      <c r="W15" s="56">
        <f aca="true" t="shared" si="2" ref="W15:W22">IF(K15&gt;300,(K15-300)*10,0)</f>
        <v>0</v>
      </c>
      <c r="X15" s="48"/>
      <c r="Y15" s="56">
        <f aca="true" t="shared" si="3" ref="Y15:Y22">IF(L15&gt;300,(L15-300)*10,0)</f>
        <v>0</v>
      </c>
      <c r="Z15" s="51"/>
      <c r="AA15" s="57">
        <f aca="true" t="shared" si="4" ref="AA15:AA22">(M15+N15+O15+P15+Q15+R15+S15+T15+U15+V15)-W15-X15-Y15-Z15</f>
        <v>2620</v>
      </c>
    </row>
    <row r="16" spans="1:27" s="29" customFormat="1" ht="15.75">
      <c r="A16" s="44">
        <v>2</v>
      </c>
      <c r="B16" s="45"/>
      <c r="C16" s="46" t="s">
        <v>324</v>
      </c>
      <c r="D16" s="7" t="s">
        <v>323</v>
      </c>
      <c r="E16" s="47">
        <v>4</v>
      </c>
      <c r="F16" s="48">
        <v>13</v>
      </c>
      <c r="G16" s="49">
        <v>1</v>
      </c>
      <c r="H16" s="50">
        <v>4</v>
      </c>
      <c r="I16" s="51">
        <v>9</v>
      </c>
      <c r="J16" s="52">
        <v>6</v>
      </c>
      <c r="K16" s="53">
        <f t="shared" si="0"/>
        <v>253</v>
      </c>
      <c r="L16" s="53">
        <f t="shared" si="1"/>
        <v>249</v>
      </c>
      <c r="M16" s="54">
        <v>280</v>
      </c>
      <c r="N16" s="54">
        <v>210</v>
      </c>
      <c r="O16" s="54">
        <v>290</v>
      </c>
      <c r="P16" s="54">
        <v>240</v>
      </c>
      <c r="Q16" s="54">
        <v>245</v>
      </c>
      <c r="R16" s="55">
        <v>205</v>
      </c>
      <c r="S16" s="55">
        <v>200</v>
      </c>
      <c r="T16" s="55">
        <v>270</v>
      </c>
      <c r="U16" s="55">
        <v>270</v>
      </c>
      <c r="V16" s="55">
        <v>195</v>
      </c>
      <c r="W16" s="56">
        <f t="shared" si="2"/>
        <v>0</v>
      </c>
      <c r="X16" s="48"/>
      <c r="Y16" s="56">
        <f t="shared" si="3"/>
        <v>0</v>
      </c>
      <c r="Z16" s="51"/>
      <c r="AA16" s="57">
        <f t="shared" si="4"/>
        <v>2405</v>
      </c>
    </row>
    <row r="17" spans="1:27" s="29" customFormat="1" ht="15.75">
      <c r="A17" s="44">
        <v>3</v>
      </c>
      <c r="B17" s="45"/>
      <c r="C17" s="46" t="s">
        <v>322</v>
      </c>
      <c r="D17" s="7" t="s">
        <v>323</v>
      </c>
      <c r="E17" s="47">
        <v>4</v>
      </c>
      <c r="F17" s="48">
        <v>35</v>
      </c>
      <c r="G17" s="49">
        <v>5</v>
      </c>
      <c r="H17" s="50">
        <v>4</v>
      </c>
      <c r="I17" s="51">
        <v>17</v>
      </c>
      <c r="J17" s="52">
        <v>9</v>
      </c>
      <c r="K17" s="53">
        <f t="shared" si="0"/>
        <v>275</v>
      </c>
      <c r="L17" s="53">
        <f t="shared" si="1"/>
        <v>257</v>
      </c>
      <c r="M17" s="54">
        <v>295</v>
      </c>
      <c r="N17" s="54">
        <v>230</v>
      </c>
      <c r="O17" s="54">
        <v>145</v>
      </c>
      <c r="P17" s="54">
        <v>225</v>
      </c>
      <c r="Q17" s="54">
        <v>200</v>
      </c>
      <c r="R17" s="55">
        <v>100</v>
      </c>
      <c r="S17" s="55">
        <v>140</v>
      </c>
      <c r="T17" s="55">
        <v>0</v>
      </c>
      <c r="U17" s="55">
        <v>210</v>
      </c>
      <c r="V17" s="55">
        <v>265</v>
      </c>
      <c r="W17" s="56">
        <f t="shared" si="2"/>
        <v>0</v>
      </c>
      <c r="X17" s="48"/>
      <c r="Y17" s="56">
        <f t="shared" si="3"/>
        <v>0</v>
      </c>
      <c r="Z17" s="51"/>
      <c r="AA17" s="57">
        <f t="shared" si="4"/>
        <v>1810</v>
      </c>
    </row>
    <row r="18" spans="1:27" s="29" customFormat="1" ht="15.75">
      <c r="A18" s="44">
        <v>4</v>
      </c>
      <c r="B18" s="45"/>
      <c r="C18" s="46" t="s">
        <v>321</v>
      </c>
      <c r="D18" s="7" t="s">
        <v>311</v>
      </c>
      <c r="E18" s="47">
        <v>4</v>
      </c>
      <c r="F18" s="48">
        <v>47</v>
      </c>
      <c r="G18" s="49">
        <v>3</v>
      </c>
      <c r="H18" s="50">
        <v>4</v>
      </c>
      <c r="I18" s="51">
        <v>20</v>
      </c>
      <c r="J18" s="52">
        <v>1</v>
      </c>
      <c r="K18" s="53">
        <f t="shared" si="0"/>
        <v>287</v>
      </c>
      <c r="L18" s="53">
        <f t="shared" si="1"/>
        <v>260</v>
      </c>
      <c r="M18" s="54">
        <v>215</v>
      </c>
      <c r="N18" s="54">
        <v>195</v>
      </c>
      <c r="O18" s="54">
        <v>0</v>
      </c>
      <c r="P18" s="54">
        <v>260</v>
      </c>
      <c r="Q18" s="54">
        <v>135</v>
      </c>
      <c r="R18" s="55">
        <v>295</v>
      </c>
      <c r="S18" s="55">
        <v>0</v>
      </c>
      <c r="T18" s="55">
        <v>225</v>
      </c>
      <c r="U18" s="55">
        <v>0</v>
      </c>
      <c r="V18" s="55">
        <v>215</v>
      </c>
      <c r="W18" s="56">
        <f t="shared" si="2"/>
        <v>0</v>
      </c>
      <c r="X18" s="48"/>
      <c r="Y18" s="56">
        <f t="shared" si="3"/>
        <v>0</v>
      </c>
      <c r="Z18" s="51"/>
      <c r="AA18" s="57">
        <f t="shared" si="4"/>
        <v>1540</v>
      </c>
    </row>
    <row r="19" spans="1:27" s="29" customFormat="1" ht="15.75">
      <c r="A19" s="44">
        <v>5</v>
      </c>
      <c r="B19" s="45"/>
      <c r="C19" s="46" t="s">
        <v>318</v>
      </c>
      <c r="D19" s="7" t="s">
        <v>311</v>
      </c>
      <c r="E19" s="47">
        <v>5</v>
      </c>
      <c r="F19" s="48">
        <v>10</v>
      </c>
      <c r="G19" s="49">
        <v>2</v>
      </c>
      <c r="H19" s="50">
        <v>5</v>
      </c>
      <c r="I19" s="51">
        <v>2</v>
      </c>
      <c r="J19" s="52">
        <v>5</v>
      </c>
      <c r="K19" s="53">
        <f t="shared" si="0"/>
        <v>310</v>
      </c>
      <c r="L19" s="53">
        <f t="shared" si="1"/>
        <v>302</v>
      </c>
      <c r="M19" s="54">
        <v>200</v>
      </c>
      <c r="N19" s="54">
        <v>0</v>
      </c>
      <c r="O19" s="54">
        <v>295</v>
      </c>
      <c r="P19" s="54">
        <v>0</v>
      </c>
      <c r="Q19" s="54">
        <v>0</v>
      </c>
      <c r="R19" s="55">
        <v>210</v>
      </c>
      <c r="S19" s="55">
        <v>195</v>
      </c>
      <c r="T19" s="55">
        <v>160</v>
      </c>
      <c r="U19" s="55">
        <v>160</v>
      </c>
      <c r="V19" s="55">
        <v>250</v>
      </c>
      <c r="W19" s="56">
        <f t="shared" si="2"/>
        <v>100</v>
      </c>
      <c r="X19" s="48"/>
      <c r="Y19" s="56">
        <f t="shared" si="3"/>
        <v>20</v>
      </c>
      <c r="Z19" s="51"/>
      <c r="AA19" s="57">
        <f t="shared" si="4"/>
        <v>1350</v>
      </c>
    </row>
    <row r="20" spans="1:27" s="29" customFormat="1" ht="15.75">
      <c r="A20" s="44">
        <v>6</v>
      </c>
      <c r="B20" s="45"/>
      <c r="C20" s="46" t="s">
        <v>315</v>
      </c>
      <c r="D20" s="7" t="s">
        <v>143</v>
      </c>
      <c r="E20" s="47">
        <v>4</v>
      </c>
      <c r="F20" s="48">
        <v>55</v>
      </c>
      <c r="G20" s="49">
        <v>0</v>
      </c>
      <c r="H20" s="50">
        <v>4</v>
      </c>
      <c r="I20" s="51">
        <v>49</v>
      </c>
      <c r="J20" s="52">
        <v>6</v>
      </c>
      <c r="K20" s="53">
        <f t="shared" si="0"/>
        <v>295</v>
      </c>
      <c r="L20" s="53">
        <f t="shared" si="1"/>
        <v>289</v>
      </c>
      <c r="M20" s="54">
        <v>145</v>
      </c>
      <c r="N20" s="54">
        <v>300</v>
      </c>
      <c r="O20" s="54">
        <v>100</v>
      </c>
      <c r="P20" s="54">
        <v>250</v>
      </c>
      <c r="Q20" s="54">
        <v>120</v>
      </c>
      <c r="R20" s="55">
        <v>0</v>
      </c>
      <c r="S20" s="55">
        <v>0</v>
      </c>
      <c r="T20" s="55">
        <v>0</v>
      </c>
      <c r="U20" s="55">
        <v>100</v>
      </c>
      <c r="V20" s="55">
        <v>210</v>
      </c>
      <c r="W20" s="56">
        <f t="shared" si="2"/>
        <v>0</v>
      </c>
      <c r="X20" s="48"/>
      <c r="Y20" s="56">
        <f t="shared" si="3"/>
        <v>0</v>
      </c>
      <c r="Z20" s="51"/>
      <c r="AA20" s="57">
        <f t="shared" si="4"/>
        <v>1225</v>
      </c>
    </row>
    <row r="21" spans="1:27" s="29" customFormat="1" ht="15.75">
      <c r="A21" s="44">
        <v>7</v>
      </c>
      <c r="B21" s="45"/>
      <c r="C21" s="46" t="s">
        <v>325</v>
      </c>
      <c r="D21" s="7" t="s">
        <v>309</v>
      </c>
      <c r="E21" s="47">
        <v>4</v>
      </c>
      <c r="F21" s="48">
        <v>21</v>
      </c>
      <c r="G21" s="49">
        <v>8</v>
      </c>
      <c r="H21" s="50">
        <v>4</v>
      </c>
      <c r="I21" s="51">
        <v>25</v>
      </c>
      <c r="J21" s="52">
        <v>8</v>
      </c>
      <c r="K21" s="53">
        <f t="shared" si="0"/>
        <v>261</v>
      </c>
      <c r="L21" s="53">
        <f t="shared" si="1"/>
        <v>265</v>
      </c>
      <c r="M21" s="54">
        <v>0</v>
      </c>
      <c r="N21" s="54">
        <v>200</v>
      </c>
      <c r="O21" s="54">
        <v>205</v>
      </c>
      <c r="P21" s="54">
        <v>0</v>
      </c>
      <c r="Q21" s="54">
        <v>0</v>
      </c>
      <c r="R21" s="55">
        <v>125</v>
      </c>
      <c r="S21" s="55">
        <v>0</v>
      </c>
      <c r="T21" s="55">
        <v>300</v>
      </c>
      <c r="U21" s="55">
        <v>145</v>
      </c>
      <c r="V21" s="55">
        <v>235</v>
      </c>
      <c r="W21" s="56">
        <f t="shared" si="2"/>
        <v>0</v>
      </c>
      <c r="X21" s="48"/>
      <c r="Y21" s="56">
        <f t="shared" si="3"/>
        <v>0</v>
      </c>
      <c r="Z21" s="51"/>
      <c r="AA21" s="57">
        <f t="shared" si="4"/>
        <v>1210</v>
      </c>
    </row>
    <row r="22" spans="1:27" s="29" customFormat="1" ht="15.75">
      <c r="A22" s="44">
        <v>8</v>
      </c>
      <c r="B22" s="45"/>
      <c r="C22" s="46" t="s">
        <v>319</v>
      </c>
      <c r="D22" s="7" t="s">
        <v>320</v>
      </c>
      <c r="E22" s="47">
        <v>4</v>
      </c>
      <c r="F22" s="48">
        <v>30</v>
      </c>
      <c r="G22" s="49">
        <v>4</v>
      </c>
      <c r="H22" s="50">
        <v>4</v>
      </c>
      <c r="I22" s="51">
        <v>27</v>
      </c>
      <c r="J22" s="52">
        <v>2</v>
      </c>
      <c r="K22" s="53">
        <f t="shared" si="0"/>
        <v>270</v>
      </c>
      <c r="L22" s="53">
        <f t="shared" si="1"/>
        <v>267</v>
      </c>
      <c r="M22" s="54">
        <v>0</v>
      </c>
      <c r="N22" s="54">
        <v>200</v>
      </c>
      <c r="O22" s="54">
        <v>245</v>
      </c>
      <c r="P22" s="54">
        <v>0</v>
      </c>
      <c r="Q22" s="54">
        <v>0</v>
      </c>
      <c r="R22" s="55">
        <v>130</v>
      </c>
      <c r="S22" s="55">
        <v>0</v>
      </c>
      <c r="T22" s="55">
        <v>220</v>
      </c>
      <c r="U22" s="55">
        <v>100</v>
      </c>
      <c r="V22" s="55">
        <v>225</v>
      </c>
      <c r="W22" s="56">
        <f t="shared" si="2"/>
        <v>0</v>
      </c>
      <c r="X22" s="48"/>
      <c r="Y22" s="56">
        <f t="shared" si="3"/>
        <v>0</v>
      </c>
      <c r="Z22" s="51"/>
      <c r="AA22" s="57">
        <f t="shared" si="4"/>
        <v>1120</v>
      </c>
    </row>
    <row r="23" ht="15.75">
      <c r="C23" s="9">
        <f>+COUNTA(C15:C22)</f>
        <v>8</v>
      </c>
    </row>
  </sheetData>
  <sheetProtection selectLockedCells="1" selectUnlockedCells="1"/>
  <autoFilter ref="A14:AA14"/>
  <mergeCells count="6">
    <mergeCell ref="E13:G13"/>
    <mergeCell ref="H13:J13"/>
    <mergeCell ref="E5:S5"/>
    <mergeCell ref="E7:S7"/>
    <mergeCell ref="E10:G10"/>
    <mergeCell ref="M12:V12"/>
  </mergeCells>
  <dataValidations count="1">
    <dataValidation type="list" allowBlank="1" showInputMessage="1" showErrorMessage="1" sqref="M15:V22">
      <formula1>"0,100,105,110,115,120,125,130,135,140,145,150,155,160,165,170,175,180,185,190,195,200,205,210,215,220,225,230,235,240,245,250,255,260,265,270,275,280,285,290,295,300,310,320,330,340,350,360,370,380,390,400,410,420,430,440,450,460"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scale="6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5"/>
  <sheetViews>
    <sheetView showGridLines="0" zoomScale="80" zoomScaleNormal="80" zoomScalePageLayoutView="0" workbookViewId="0" topLeftCell="A1">
      <selection activeCell="C15" sqref="C15:AA39"/>
    </sheetView>
  </sheetViews>
  <sheetFormatPr defaultColWidth="5.00390625" defaultRowHeight="12.75"/>
  <cols>
    <col min="1" max="1" width="5.00390625" style="17" customWidth="1"/>
    <col min="2" max="2" width="1.8515625" style="17" customWidth="1"/>
    <col min="3" max="3" width="30.140625" style="9" customWidth="1"/>
    <col min="4" max="4" width="30.8515625" style="9" customWidth="1"/>
    <col min="5" max="10" width="5.421875" style="9" customWidth="1"/>
    <col min="11" max="11" width="9.00390625" style="9" customWidth="1"/>
    <col min="12" max="12" width="9.140625" style="9" customWidth="1"/>
    <col min="13" max="22" width="3.7109375" style="9" customWidth="1"/>
    <col min="23" max="23" width="10.00390625" style="9" customWidth="1"/>
    <col min="24" max="25" width="10.7109375" style="9" customWidth="1"/>
    <col min="26" max="26" width="9.421875" style="9" customWidth="1"/>
    <col min="27" max="27" width="9.7109375" style="9" customWidth="1"/>
    <col min="28" max="250" width="8.7109375" style="9" customWidth="1"/>
    <col min="251" max="16384" width="5.00390625" style="9" customWidth="1"/>
  </cols>
  <sheetData>
    <row r="2" spans="4:15" ht="18">
      <c r="D2" s="18"/>
      <c r="E2" s="18" t="s">
        <v>47</v>
      </c>
      <c r="F2" s="18"/>
      <c r="G2" s="18"/>
      <c r="H2" s="18"/>
      <c r="I2" s="18"/>
      <c r="J2" s="18"/>
      <c r="K2" s="19"/>
      <c r="M2" s="19"/>
      <c r="N2" s="19"/>
      <c r="O2" s="19"/>
    </row>
    <row r="3" spans="5:16" ht="15.75">
      <c r="E3" s="20" t="s">
        <v>48</v>
      </c>
      <c r="L3" s="21" t="s">
        <v>49</v>
      </c>
      <c r="P3" s="21"/>
    </row>
    <row r="4" spans="1:2" s="22" customFormat="1" ht="15.75">
      <c r="A4" s="18"/>
      <c r="B4" s="18"/>
    </row>
    <row r="5" spans="1:27" s="22" customFormat="1" ht="15.75" customHeight="1">
      <c r="A5" s="18"/>
      <c r="B5" s="18"/>
      <c r="D5" s="18"/>
      <c r="E5" s="171" t="s">
        <v>119</v>
      </c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23"/>
      <c r="U5" s="23"/>
      <c r="V5" s="23"/>
      <c r="W5" s="23"/>
      <c r="X5" s="23"/>
      <c r="Y5" s="23"/>
      <c r="Z5" s="23"/>
      <c r="AA5" s="23"/>
    </row>
    <row r="6" spans="1:27" s="22" customFormat="1" ht="15.75">
      <c r="A6" s="18"/>
      <c r="B6" s="18"/>
      <c r="D6" s="18"/>
      <c r="E6" s="18"/>
      <c r="F6" s="18"/>
      <c r="G6" s="18"/>
      <c r="H6" s="18"/>
      <c r="I6" s="18"/>
      <c r="J6" s="18"/>
      <c r="K6" s="23"/>
      <c r="P6" s="24"/>
      <c r="Q6" s="24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22" customFormat="1" ht="15.75">
      <c r="A7" s="18"/>
      <c r="B7" s="18"/>
      <c r="E7" s="171" t="s">
        <v>127</v>
      </c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23"/>
      <c r="U7" s="23"/>
      <c r="V7" s="23"/>
      <c r="W7" s="23"/>
      <c r="X7" s="23"/>
      <c r="Y7" s="23"/>
      <c r="Z7" s="23"/>
      <c r="AA7" s="23"/>
    </row>
    <row r="8" spans="1:27" s="22" customFormat="1" ht="15.75">
      <c r="A8" s="18"/>
      <c r="B8" s="18"/>
      <c r="D8" s="18"/>
      <c r="E8" s="18"/>
      <c r="F8" s="18"/>
      <c r="K8" s="24"/>
      <c r="M8" s="24"/>
      <c r="N8" s="24"/>
      <c r="O8" s="25"/>
      <c r="T8" s="17"/>
      <c r="U8" s="17"/>
      <c r="V8" s="17"/>
      <c r="W8" s="17"/>
      <c r="X8" s="17"/>
      <c r="Y8" s="9"/>
      <c r="Z8" s="23"/>
      <c r="AA8" s="23"/>
    </row>
    <row r="9" spans="4:22" ht="15.75">
      <c r="D9" s="18"/>
      <c r="E9" s="23" t="s">
        <v>122</v>
      </c>
      <c r="F9" s="18"/>
      <c r="H9" s="25"/>
      <c r="I9" s="25"/>
      <c r="J9" s="25"/>
      <c r="K9" s="24"/>
      <c r="M9" s="22"/>
      <c r="N9" s="22"/>
      <c r="O9" s="22"/>
      <c r="T9" s="23"/>
      <c r="U9" s="23"/>
      <c r="V9" s="23"/>
    </row>
    <row r="10" spans="5:10" ht="15.75">
      <c r="E10" s="172">
        <v>42889</v>
      </c>
      <c r="F10" s="172"/>
      <c r="G10" s="172"/>
      <c r="J10" s="26"/>
    </row>
    <row r="12" spans="1:26" s="29" customFormat="1" ht="15.75">
      <c r="A12" s="27"/>
      <c r="B12" s="27"/>
      <c r="C12" s="28"/>
      <c r="K12" s="30"/>
      <c r="L12" s="30"/>
      <c r="M12" s="173" t="s">
        <v>50</v>
      </c>
      <c r="N12" s="173"/>
      <c r="O12" s="173"/>
      <c r="P12" s="173"/>
      <c r="Q12" s="173"/>
      <c r="R12" s="173"/>
      <c r="S12" s="173"/>
      <c r="T12" s="173"/>
      <c r="U12" s="173"/>
      <c r="V12" s="173"/>
      <c r="W12" s="30"/>
      <c r="X12" s="30"/>
      <c r="Y12" s="30"/>
      <c r="Z12" s="30"/>
    </row>
    <row r="13" spans="1:27" s="39" customFormat="1" ht="48.75" customHeight="1">
      <c r="A13" s="31" t="s">
        <v>0</v>
      </c>
      <c r="B13" s="31"/>
      <c r="C13" s="32" t="s">
        <v>1</v>
      </c>
      <c r="D13" s="33" t="s">
        <v>2</v>
      </c>
      <c r="E13" s="170" t="s">
        <v>51</v>
      </c>
      <c r="F13" s="170"/>
      <c r="G13" s="170"/>
      <c r="H13" s="170" t="s">
        <v>52</v>
      </c>
      <c r="I13" s="170"/>
      <c r="J13" s="170"/>
      <c r="K13" s="34" t="s">
        <v>53</v>
      </c>
      <c r="L13" s="34" t="s">
        <v>54</v>
      </c>
      <c r="M13" s="35" t="s">
        <v>55</v>
      </c>
      <c r="N13" s="36" t="s">
        <v>56</v>
      </c>
      <c r="O13" s="36" t="s">
        <v>57</v>
      </c>
      <c r="P13" s="36" t="s">
        <v>58</v>
      </c>
      <c r="Q13" s="36" t="s">
        <v>59</v>
      </c>
      <c r="R13" s="36" t="s">
        <v>60</v>
      </c>
      <c r="S13" s="36" t="s">
        <v>61</v>
      </c>
      <c r="T13" s="36" t="s">
        <v>62</v>
      </c>
      <c r="U13" s="36" t="s">
        <v>63</v>
      </c>
      <c r="V13" s="36" t="s">
        <v>64</v>
      </c>
      <c r="W13" s="37" t="s">
        <v>65</v>
      </c>
      <c r="X13" s="37" t="s">
        <v>66</v>
      </c>
      <c r="Y13" s="37" t="s">
        <v>67</v>
      </c>
      <c r="Z13" s="37" t="s">
        <v>68</v>
      </c>
      <c r="AA13" s="38" t="s">
        <v>69</v>
      </c>
    </row>
    <row r="14" spans="1:26" s="43" customFormat="1" ht="15" customHeight="1">
      <c r="A14" s="40"/>
      <c r="B14" s="40"/>
      <c r="C14" s="41"/>
      <c r="D14" s="41"/>
      <c r="E14" s="41"/>
      <c r="F14" s="41"/>
      <c r="G14" s="41"/>
      <c r="H14" s="41"/>
      <c r="I14" s="41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7" s="29" customFormat="1" ht="19.5" customHeight="1">
      <c r="A15" s="44">
        <v>1</v>
      </c>
      <c r="B15" s="45"/>
      <c r="C15" s="46" t="s">
        <v>345</v>
      </c>
      <c r="D15" s="7" t="s">
        <v>346</v>
      </c>
      <c r="E15" s="47">
        <v>4</v>
      </c>
      <c r="F15" s="48">
        <v>5</v>
      </c>
      <c r="G15" s="49">
        <v>7</v>
      </c>
      <c r="H15" s="50">
        <v>4</v>
      </c>
      <c r="I15" s="51">
        <v>51</v>
      </c>
      <c r="J15" s="52">
        <v>1</v>
      </c>
      <c r="K15" s="53">
        <f aca="true" t="shared" si="0" ref="K15:K39">ROUND((E15*60+F15+G15*0.01),0)</f>
        <v>245</v>
      </c>
      <c r="L15" s="53">
        <f aca="true" t="shared" si="1" ref="L15:L39">ROUND((H15*60+I15+J15*0.01),0)</f>
        <v>291</v>
      </c>
      <c r="M15" s="54">
        <v>380</v>
      </c>
      <c r="N15" s="54">
        <v>290</v>
      </c>
      <c r="O15" s="54">
        <v>225</v>
      </c>
      <c r="P15" s="54">
        <v>370</v>
      </c>
      <c r="Q15" s="54">
        <v>220</v>
      </c>
      <c r="R15" s="55">
        <v>420</v>
      </c>
      <c r="S15" s="55">
        <v>400</v>
      </c>
      <c r="T15" s="55">
        <v>340</v>
      </c>
      <c r="U15" s="55">
        <v>340</v>
      </c>
      <c r="V15" s="55">
        <v>250</v>
      </c>
      <c r="W15" s="56">
        <f aca="true" t="shared" si="2" ref="W15:W39">IF(K15&gt;300,(K15-300)*10,0)</f>
        <v>0</v>
      </c>
      <c r="X15" s="48"/>
      <c r="Y15" s="56">
        <f aca="true" t="shared" si="3" ref="Y15:Y39">IF(L15&gt;300,(L15-300)*10,0)</f>
        <v>0</v>
      </c>
      <c r="Z15" s="51"/>
      <c r="AA15" s="57">
        <f aca="true" t="shared" si="4" ref="AA15:AA39">(M15+N15+O15+P15+Q15+R15+S15+T15+U15+V15)-W15-X15-Y15-Z15</f>
        <v>3235</v>
      </c>
    </row>
    <row r="16" spans="1:27" s="29" customFormat="1" ht="19.5" customHeight="1">
      <c r="A16" s="44">
        <v>2</v>
      </c>
      <c r="B16" s="45"/>
      <c r="C16" s="46" t="s">
        <v>335</v>
      </c>
      <c r="D16" s="7" t="s">
        <v>297</v>
      </c>
      <c r="E16" s="47">
        <v>3</v>
      </c>
      <c r="F16" s="48">
        <v>50</v>
      </c>
      <c r="G16" s="49">
        <v>4</v>
      </c>
      <c r="H16" s="58">
        <v>3</v>
      </c>
      <c r="I16" s="51">
        <v>56</v>
      </c>
      <c r="J16" s="59">
        <v>3</v>
      </c>
      <c r="K16" s="53">
        <f t="shared" si="0"/>
        <v>230</v>
      </c>
      <c r="L16" s="53">
        <f t="shared" si="1"/>
        <v>236</v>
      </c>
      <c r="M16" s="54">
        <v>295</v>
      </c>
      <c r="N16" s="54">
        <v>250</v>
      </c>
      <c r="O16" s="54">
        <v>255</v>
      </c>
      <c r="P16" s="54">
        <v>300</v>
      </c>
      <c r="Q16" s="54">
        <v>290</v>
      </c>
      <c r="R16" s="55">
        <v>295</v>
      </c>
      <c r="S16" s="55">
        <v>225</v>
      </c>
      <c r="T16" s="55">
        <v>410</v>
      </c>
      <c r="U16" s="55">
        <v>330</v>
      </c>
      <c r="V16" s="55">
        <v>370</v>
      </c>
      <c r="W16" s="56">
        <f t="shared" si="2"/>
        <v>0</v>
      </c>
      <c r="X16" s="48"/>
      <c r="Y16" s="56">
        <f t="shared" si="3"/>
        <v>0</v>
      </c>
      <c r="Z16" s="51"/>
      <c r="AA16" s="57">
        <f t="shared" si="4"/>
        <v>3020</v>
      </c>
    </row>
    <row r="17" spans="1:27" s="29" customFormat="1" ht="19.5" customHeight="1">
      <c r="A17" s="44">
        <v>3</v>
      </c>
      <c r="B17" s="45"/>
      <c r="C17" s="46" t="s">
        <v>336</v>
      </c>
      <c r="D17" s="7" t="s">
        <v>333</v>
      </c>
      <c r="E17" s="47">
        <v>4</v>
      </c>
      <c r="F17" s="48">
        <v>29</v>
      </c>
      <c r="G17" s="49">
        <v>2</v>
      </c>
      <c r="H17" s="58">
        <v>4</v>
      </c>
      <c r="I17" s="51">
        <v>20</v>
      </c>
      <c r="J17" s="59">
        <v>0</v>
      </c>
      <c r="K17" s="53">
        <f t="shared" si="0"/>
        <v>269</v>
      </c>
      <c r="L17" s="53">
        <f t="shared" si="1"/>
        <v>260</v>
      </c>
      <c r="M17" s="54">
        <v>280</v>
      </c>
      <c r="N17" s="54">
        <v>270</v>
      </c>
      <c r="O17" s="54">
        <v>235</v>
      </c>
      <c r="P17" s="54">
        <v>360</v>
      </c>
      <c r="Q17" s="54">
        <v>390</v>
      </c>
      <c r="R17" s="55">
        <v>200</v>
      </c>
      <c r="S17" s="55">
        <v>410</v>
      </c>
      <c r="T17" s="55">
        <v>295</v>
      </c>
      <c r="U17" s="55">
        <v>150</v>
      </c>
      <c r="V17" s="55">
        <v>400</v>
      </c>
      <c r="W17" s="56">
        <f t="shared" si="2"/>
        <v>0</v>
      </c>
      <c r="X17" s="48"/>
      <c r="Y17" s="56">
        <f t="shared" si="3"/>
        <v>0</v>
      </c>
      <c r="Z17" s="51"/>
      <c r="AA17" s="57">
        <f t="shared" si="4"/>
        <v>2990</v>
      </c>
    </row>
    <row r="18" spans="1:27" s="29" customFormat="1" ht="19.5" customHeight="1">
      <c r="A18" s="44">
        <v>4</v>
      </c>
      <c r="B18" s="45"/>
      <c r="C18" s="46" t="s">
        <v>344</v>
      </c>
      <c r="D18" s="7" t="s">
        <v>157</v>
      </c>
      <c r="E18" s="47">
        <v>4</v>
      </c>
      <c r="F18" s="48">
        <v>31</v>
      </c>
      <c r="G18" s="49">
        <v>4</v>
      </c>
      <c r="H18" s="58">
        <v>4</v>
      </c>
      <c r="I18" s="51">
        <v>50</v>
      </c>
      <c r="J18" s="59">
        <v>4</v>
      </c>
      <c r="K18" s="53">
        <f t="shared" si="0"/>
        <v>271</v>
      </c>
      <c r="L18" s="53">
        <f t="shared" si="1"/>
        <v>290</v>
      </c>
      <c r="M18" s="54">
        <v>295</v>
      </c>
      <c r="N18" s="54">
        <v>295</v>
      </c>
      <c r="O18" s="54">
        <v>340</v>
      </c>
      <c r="P18" s="54">
        <v>215</v>
      </c>
      <c r="Q18" s="54">
        <v>230</v>
      </c>
      <c r="R18" s="55">
        <v>295</v>
      </c>
      <c r="S18" s="55">
        <v>300</v>
      </c>
      <c r="T18" s="55">
        <v>350</v>
      </c>
      <c r="U18" s="55">
        <v>340</v>
      </c>
      <c r="V18" s="55">
        <v>285</v>
      </c>
      <c r="W18" s="56">
        <f t="shared" si="2"/>
        <v>0</v>
      </c>
      <c r="X18" s="48"/>
      <c r="Y18" s="56">
        <f t="shared" si="3"/>
        <v>0</v>
      </c>
      <c r="Z18" s="51"/>
      <c r="AA18" s="57">
        <f t="shared" si="4"/>
        <v>2945</v>
      </c>
    </row>
    <row r="19" spans="1:27" s="29" customFormat="1" ht="19.5" customHeight="1">
      <c r="A19" s="44">
        <v>5</v>
      </c>
      <c r="B19" s="45"/>
      <c r="C19" s="46" t="s">
        <v>352</v>
      </c>
      <c r="D19" s="7" t="s">
        <v>297</v>
      </c>
      <c r="E19" s="47">
        <v>4</v>
      </c>
      <c r="F19" s="48">
        <v>23</v>
      </c>
      <c r="G19" s="49">
        <v>5</v>
      </c>
      <c r="H19" s="58">
        <v>4</v>
      </c>
      <c r="I19" s="51">
        <v>37</v>
      </c>
      <c r="J19" s="59">
        <v>1</v>
      </c>
      <c r="K19" s="53">
        <f t="shared" si="0"/>
        <v>263</v>
      </c>
      <c r="L19" s="53">
        <f t="shared" si="1"/>
        <v>277</v>
      </c>
      <c r="M19" s="54">
        <v>255</v>
      </c>
      <c r="N19" s="54">
        <v>250</v>
      </c>
      <c r="O19" s="54">
        <v>320</v>
      </c>
      <c r="P19" s="54">
        <v>320</v>
      </c>
      <c r="Q19" s="54">
        <v>260</v>
      </c>
      <c r="R19" s="55">
        <v>260</v>
      </c>
      <c r="S19" s="55">
        <v>380</v>
      </c>
      <c r="T19" s="55">
        <v>330</v>
      </c>
      <c r="U19" s="55">
        <v>300</v>
      </c>
      <c r="V19" s="55">
        <v>245</v>
      </c>
      <c r="W19" s="56">
        <f t="shared" si="2"/>
        <v>0</v>
      </c>
      <c r="X19" s="48"/>
      <c r="Y19" s="56">
        <f t="shared" si="3"/>
        <v>0</v>
      </c>
      <c r="Z19" s="51"/>
      <c r="AA19" s="57">
        <f t="shared" si="4"/>
        <v>2920</v>
      </c>
    </row>
    <row r="20" spans="1:27" s="29" customFormat="1" ht="19.5" customHeight="1">
      <c r="A20" s="44">
        <v>6</v>
      </c>
      <c r="B20" s="45"/>
      <c r="C20" s="46" t="s">
        <v>343</v>
      </c>
      <c r="D20" s="7" t="s">
        <v>297</v>
      </c>
      <c r="E20" s="47">
        <v>4</v>
      </c>
      <c r="F20" s="48">
        <v>32</v>
      </c>
      <c r="G20" s="49">
        <v>4</v>
      </c>
      <c r="H20" s="58">
        <v>4</v>
      </c>
      <c r="I20" s="51">
        <v>42</v>
      </c>
      <c r="J20" s="59">
        <v>3</v>
      </c>
      <c r="K20" s="53">
        <f t="shared" si="0"/>
        <v>272</v>
      </c>
      <c r="L20" s="53">
        <f t="shared" si="1"/>
        <v>282</v>
      </c>
      <c r="M20" s="54">
        <v>300</v>
      </c>
      <c r="N20" s="54">
        <v>140</v>
      </c>
      <c r="O20" s="54">
        <v>265</v>
      </c>
      <c r="P20" s="54">
        <v>310</v>
      </c>
      <c r="Q20" s="54">
        <v>280</v>
      </c>
      <c r="R20" s="55">
        <v>250</v>
      </c>
      <c r="S20" s="55">
        <v>300</v>
      </c>
      <c r="T20" s="55">
        <v>310</v>
      </c>
      <c r="U20" s="55">
        <v>400</v>
      </c>
      <c r="V20" s="55">
        <v>330</v>
      </c>
      <c r="W20" s="56">
        <f t="shared" si="2"/>
        <v>0</v>
      </c>
      <c r="X20" s="48"/>
      <c r="Y20" s="56">
        <f t="shared" si="3"/>
        <v>0</v>
      </c>
      <c r="Z20" s="51"/>
      <c r="AA20" s="57">
        <f t="shared" si="4"/>
        <v>2885</v>
      </c>
    </row>
    <row r="21" spans="1:27" s="29" customFormat="1" ht="19.5" customHeight="1">
      <c r="A21" s="44">
        <v>7</v>
      </c>
      <c r="B21" s="45"/>
      <c r="C21" s="46" t="s">
        <v>349</v>
      </c>
      <c r="D21" s="7" t="s">
        <v>311</v>
      </c>
      <c r="E21" s="47">
        <v>4</v>
      </c>
      <c r="F21" s="48">
        <v>29</v>
      </c>
      <c r="G21" s="49">
        <v>7</v>
      </c>
      <c r="H21" s="58">
        <v>4</v>
      </c>
      <c r="I21" s="51">
        <v>40</v>
      </c>
      <c r="J21" s="59">
        <v>3</v>
      </c>
      <c r="K21" s="53">
        <f t="shared" si="0"/>
        <v>269</v>
      </c>
      <c r="L21" s="53">
        <f t="shared" si="1"/>
        <v>280</v>
      </c>
      <c r="M21" s="54">
        <v>290</v>
      </c>
      <c r="N21" s="54">
        <v>380</v>
      </c>
      <c r="O21" s="54">
        <v>260</v>
      </c>
      <c r="P21" s="54">
        <v>370</v>
      </c>
      <c r="Q21" s="54">
        <v>220</v>
      </c>
      <c r="R21" s="55">
        <v>280</v>
      </c>
      <c r="S21" s="55">
        <v>230</v>
      </c>
      <c r="T21" s="55">
        <v>295</v>
      </c>
      <c r="U21" s="55">
        <v>265</v>
      </c>
      <c r="V21" s="55">
        <v>260</v>
      </c>
      <c r="W21" s="56">
        <f t="shared" si="2"/>
        <v>0</v>
      </c>
      <c r="X21" s="48"/>
      <c r="Y21" s="56">
        <f t="shared" si="3"/>
        <v>0</v>
      </c>
      <c r="Z21" s="51"/>
      <c r="AA21" s="57">
        <f t="shared" si="4"/>
        <v>2850</v>
      </c>
    </row>
    <row r="22" spans="1:27" s="29" customFormat="1" ht="19.5" customHeight="1">
      <c r="A22" s="44">
        <v>8</v>
      </c>
      <c r="B22" s="45"/>
      <c r="C22" s="46" t="s">
        <v>340</v>
      </c>
      <c r="D22" s="7" t="s">
        <v>136</v>
      </c>
      <c r="E22" s="47">
        <v>4</v>
      </c>
      <c r="F22" s="48">
        <v>41</v>
      </c>
      <c r="G22" s="49">
        <v>6</v>
      </c>
      <c r="H22" s="58">
        <v>5</v>
      </c>
      <c r="I22" s="51">
        <v>1</v>
      </c>
      <c r="J22" s="59">
        <v>6</v>
      </c>
      <c r="K22" s="53">
        <f t="shared" si="0"/>
        <v>281</v>
      </c>
      <c r="L22" s="53">
        <f t="shared" si="1"/>
        <v>301</v>
      </c>
      <c r="M22" s="54">
        <v>295</v>
      </c>
      <c r="N22" s="54">
        <v>330</v>
      </c>
      <c r="O22" s="54">
        <v>320</v>
      </c>
      <c r="P22" s="54">
        <v>290</v>
      </c>
      <c r="Q22" s="54">
        <v>170</v>
      </c>
      <c r="R22" s="55">
        <v>295</v>
      </c>
      <c r="S22" s="55">
        <v>295</v>
      </c>
      <c r="T22" s="55">
        <v>400</v>
      </c>
      <c r="U22" s="55">
        <v>255</v>
      </c>
      <c r="V22" s="55">
        <v>200</v>
      </c>
      <c r="W22" s="56">
        <f t="shared" si="2"/>
        <v>0</v>
      </c>
      <c r="X22" s="48"/>
      <c r="Y22" s="56">
        <f t="shared" si="3"/>
        <v>10</v>
      </c>
      <c r="Z22" s="51"/>
      <c r="AA22" s="57">
        <f t="shared" si="4"/>
        <v>2840</v>
      </c>
    </row>
    <row r="23" spans="1:27" s="29" customFormat="1" ht="19.5" customHeight="1">
      <c r="A23" s="44">
        <v>9</v>
      </c>
      <c r="B23" s="45"/>
      <c r="C23" s="46" t="s">
        <v>348</v>
      </c>
      <c r="D23" s="7" t="s">
        <v>297</v>
      </c>
      <c r="E23" s="47">
        <v>4</v>
      </c>
      <c r="F23" s="48">
        <v>42</v>
      </c>
      <c r="G23" s="49">
        <v>0</v>
      </c>
      <c r="H23" s="58">
        <v>4</v>
      </c>
      <c r="I23" s="51">
        <v>46</v>
      </c>
      <c r="J23" s="59">
        <v>0</v>
      </c>
      <c r="K23" s="53">
        <f t="shared" si="0"/>
        <v>282</v>
      </c>
      <c r="L23" s="53">
        <f t="shared" si="1"/>
        <v>286</v>
      </c>
      <c r="M23" s="54">
        <v>210</v>
      </c>
      <c r="N23" s="54">
        <v>265</v>
      </c>
      <c r="O23" s="54">
        <v>175</v>
      </c>
      <c r="P23" s="54">
        <v>320</v>
      </c>
      <c r="Q23" s="54">
        <v>290</v>
      </c>
      <c r="R23" s="55">
        <v>300</v>
      </c>
      <c r="S23" s="55">
        <v>370</v>
      </c>
      <c r="T23" s="55">
        <v>290</v>
      </c>
      <c r="U23" s="55">
        <v>380</v>
      </c>
      <c r="V23" s="55">
        <v>215</v>
      </c>
      <c r="W23" s="56">
        <f t="shared" si="2"/>
        <v>0</v>
      </c>
      <c r="X23" s="48"/>
      <c r="Y23" s="56">
        <f t="shared" si="3"/>
        <v>0</v>
      </c>
      <c r="Z23" s="51"/>
      <c r="AA23" s="57">
        <f t="shared" si="4"/>
        <v>2815</v>
      </c>
    </row>
    <row r="24" spans="1:27" s="29" customFormat="1" ht="19.5" customHeight="1">
      <c r="A24" s="44">
        <v>10</v>
      </c>
      <c r="B24" s="45"/>
      <c r="C24" s="46" t="s">
        <v>350</v>
      </c>
      <c r="D24" s="7" t="s">
        <v>161</v>
      </c>
      <c r="E24" s="47">
        <v>5</v>
      </c>
      <c r="F24" s="48">
        <v>4</v>
      </c>
      <c r="G24" s="49">
        <v>0</v>
      </c>
      <c r="H24" s="58">
        <v>5</v>
      </c>
      <c r="I24" s="51">
        <v>7</v>
      </c>
      <c r="J24" s="59">
        <v>3</v>
      </c>
      <c r="K24" s="53">
        <f t="shared" si="0"/>
        <v>304</v>
      </c>
      <c r="L24" s="53">
        <f t="shared" si="1"/>
        <v>307</v>
      </c>
      <c r="M24" s="54">
        <v>285</v>
      </c>
      <c r="N24" s="54">
        <v>370</v>
      </c>
      <c r="O24" s="54">
        <v>265</v>
      </c>
      <c r="P24" s="54">
        <v>380</v>
      </c>
      <c r="Q24" s="54">
        <v>340</v>
      </c>
      <c r="R24" s="55">
        <v>340</v>
      </c>
      <c r="S24" s="55">
        <v>290</v>
      </c>
      <c r="T24" s="55">
        <v>295</v>
      </c>
      <c r="U24" s="55">
        <v>290</v>
      </c>
      <c r="V24" s="55">
        <v>0</v>
      </c>
      <c r="W24" s="56">
        <f t="shared" si="2"/>
        <v>40</v>
      </c>
      <c r="X24" s="48"/>
      <c r="Y24" s="56">
        <f t="shared" si="3"/>
        <v>70</v>
      </c>
      <c r="Z24" s="51"/>
      <c r="AA24" s="57">
        <f t="shared" si="4"/>
        <v>2745</v>
      </c>
    </row>
    <row r="25" spans="1:27" s="29" customFormat="1" ht="19.5" customHeight="1">
      <c r="A25" s="44">
        <v>11</v>
      </c>
      <c r="B25" s="45"/>
      <c r="C25" s="46" t="s">
        <v>351</v>
      </c>
      <c r="D25" s="7" t="s">
        <v>297</v>
      </c>
      <c r="E25" s="47">
        <v>4</v>
      </c>
      <c r="F25" s="48">
        <v>37</v>
      </c>
      <c r="G25" s="49">
        <v>0</v>
      </c>
      <c r="H25" s="58">
        <v>4</v>
      </c>
      <c r="I25" s="51">
        <v>48</v>
      </c>
      <c r="J25" s="59">
        <v>2</v>
      </c>
      <c r="K25" s="53">
        <f t="shared" si="0"/>
        <v>277</v>
      </c>
      <c r="L25" s="53">
        <f t="shared" si="1"/>
        <v>288</v>
      </c>
      <c r="M25" s="54">
        <v>220</v>
      </c>
      <c r="N25" s="54">
        <v>265</v>
      </c>
      <c r="O25" s="54">
        <v>360</v>
      </c>
      <c r="P25" s="54">
        <v>185</v>
      </c>
      <c r="Q25" s="54">
        <v>320</v>
      </c>
      <c r="R25" s="55">
        <v>215</v>
      </c>
      <c r="S25" s="55">
        <v>260</v>
      </c>
      <c r="T25" s="55">
        <v>380</v>
      </c>
      <c r="U25" s="55">
        <v>350</v>
      </c>
      <c r="V25" s="55">
        <v>165</v>
      </c>
      <c r="W25" s="56">
        <f t="shared" si="2"/>
        <v>0</v>
      </c>
      <c r="X25" s="48"/>
      <c r="Y25" s="56">
        <f t="shared" si="3"/>
        <v>0</v>
      </c>
      <c r="Z25" s="51"/>
      <c r="AA25" s="57">
        <f t="shared" si="4"/>
        <v>2720</v>
      </c>
    </row>
    <row r="26" spans="1:27" s="29" customFormat="1" ht="19.5" customHeight="1">
      <c r="A26" s="44">
        <v>12</v>
      </c>
      <c r="B26" s="45"/>
      <c r="C26" s="46" t="s">
        <v>338</v>
      </c>
      <c r="D26" s="7" t="s">
        <v>311</v>
      </c>
      <c r="E26" s="47">
        <v>4</v>
      </c>
      <c r="F26" s="48">
        <v>32</v>
      </c>
      <c r="G26" s="49">
        <v>4</v>
      </c>
      <c r="H26" s="58">
        <v>4</v>
      </c>
      <c r="I26" s="51">
        <v>43</v>
      </c>
      <c r="J26" s="59">
        <v>2</v>
      </c>
      <c r="K26" s="53">
        <f t="shared" si="0"/>
        <v>272</v>
      </c>
      <c r="L26" s="53">
        <f t="shared" si="1"/>
        <v>283</v>
      </c>
      <c r="M26" s="54">
        <v>250</v>
      </c>
      <c r="N26" s="54">
        <v>0</v>
      </c>
      <c r="O26" s="54">
        <v>200</v>
      </c>
      <c r="P26" s="54">
        <v>295</v>
      </c>
      <c r="Q26" s="54">
        <v>230</v>
      </c>
      <c r="R26" s="55">
        <v>410</v>
      </c>
      <c r="S26" s="55">
        <v>245</v>
      </c>
      <c r="T26" s="55">
        <v>250</v>
      </c>
      <c r="U26" s="55">
        <v>205</v>
      </c>
      <c r="V26" s="55">
        <v>330</v>
      </c>
      <c r="W26" s="56">
        <f t="shared" si="2"/>
        <v>0</v>
      </c>
      <c r="X26" s="48"/>
      <c r="Y26" s="56">
        <f t="shared" si="3"/>
        <v>0</v>
      </c>
      <c r="Z26" s="51"/>
      <c r="AA26" s="57">
        <f t="shared" si="4"/>
        <v>2415</v>
      </c>
    </row>
    <row r="27" spans="1:27" s="29" customFormat="1" ht="19.5" customHeight="1">
      <c r="A27" s="44">
        <v>13</v>
      </c>
      <c r="B27" s="45"/>
      <c r="C27" s="46" t="s">
        <v>328</v>
      </c>
      <c r="D27" s="5" t="s">
        <v>311</v>
      </c>
      <c r="E27" s="47">
        <v>4</v>
      </c>
      <c r="F27" s="48">
        <v>16</v>
      </c>
      <c r="G27" s="49">
        <v>9</v>
      </c>
      <c r="H27" s="58">
        <v>4</v>
      </c>
      <c r="I27" s="51">
        <v>22</v>
      </c>
      <c r="J27" s="59">
        <v>5</v>
      </c>
      <c r="K27" s="53">
        <f t="shared" si="0"/>
        <v>256</v>
      </c>
      <c r="L27" s="53">
        <f t="shared" si="1"/>
        <v>262</v>
      </c>
      <c r="M27" s="54">
        <v>295</v>
      </c>
      <c r="N27" s="54">
        <v>290</v>
      </c>
      <c r="O27" s="54">
        <v>310</v>
      </c>
      <c r="P27" s="54">
        <v>205</v>
      </c>
      <c r="Q27" s="54">
        <v>240</v>
      </c>
      <c r="R27" s="55">
        <v>150</v>
      </c>
      <c r="S27" s="55">
        <v>0</v>
      </c>
      <c r="T27" s="55">
        <v>260</v>
      </c>
      <c r="U27" s="55">
        <v>275</v>
      </c>
      <c r="V27" s="55">
        <v>285</v>
      </c>
      <c r="W27" s="56">
        <f t="shared" si="2"/>
        <v>0</v>
      </c>
      <c r="X27" s="48"/>
      <c r="Y27" s="56">
        <f t="shared" si="3"/>
        <v>0</v>
      </c>
      <c r="Z27" s="51"/>
      <c r="AA27" s="57">
        <f t="shared" si="4"/>
        <v>2310</v>
      </c>
    </row>
    <row r="28" spans="1:27" s="29" customFormat="1" ht="19.5" customHeight="1">
      <c r="A28" s="44">
        <v>14</v>
      </c>
      <c r="B28" s="45"/>
      <c r="C28" s="46" t="s">
        <v>341</v>
      </c>
      <c r="D28" s="5" t="s">
        <v>333</v>
      </c>
      <c r="E28" s="47">
        <v>4</v>
      </c>
      <c r="F28" s="48">
        <v>4</v>
      </c>
      <c r="G28" s="49">
        <v>1</v>
      </c>
      <c r="H28" s="58">
        <v>4</v>
      </c>
      <c r="I28" s="51">
        <v>7</v>
      </c>
      <c r="J28" s="59">
        <v>7</v>
      </c>
      <c r="K28" s="53">
        <f t="shared" si="0"/>
        <v>244</v>
      </c>
      <c r="L28" s="53">
        <f t="shared" si="1"/>
        <v>247</v>
      </c>
      <c r="M28" s="54">
        <v>215</v>
      </c>
      <c r="N28" s="54">
        <v>235</v>
      </c>
      <c r="O28" s="54">
        <v>270</v>
      </c>
      <c r="P28" s="54">
        <v>200</v>
      </c>
      <c r="Q28" s="54">
        <v>235</v>
      </c>
      <c r="R28" s="55">
        <v>125</v>
      </c>
      <c r="S28" s="55">
        <v>245</v>
      </c>
      <c r="T28" s="55">
        <v>135</v>
      </c>
      <c r="U28" s="55">
        <v>240</v>
      </c>
      <c r="V28" s="55">
        <v>285</v>
      </c>
      <c r="W28" s="56">
        <f t="shared" si="2"/>
        <v>0</v>
      </c>
      <c r="X28" s="48"/>
      <c r="Y28" s="56">
        <f t="shared" si="3"/>
        <v>0</v>
      </c>
      <c r="Z28" s="51"/>
      <c r="AA28" s="57">
        <f t="shared" si="4"/>
        <v>2185</v>
      </c>
    </row>
    <row r="29" spans="1:27" s="29" customFormat="1" ht="19.5" customHeight="1">
      <c r="A29" s="44">
        <v>15</v>
      </c>
      <c r="B29" s="45"/>
      <c r="C29" s="46" t="s">
        <v>339</v>
      </c>
      <c r="D29" s="7" t="s">
        <v>309</v>
      </c>
      <c r="E29" s="47">
        <v>4</v>
      </c>
      <c r="F29" s="48">
        <v>11</v>
      </c>
      <c r="G29" s="49">
        <v>5</v>
      </c>
      <c r="H29" s="58">
        <v>5</v>
      </c>
      <c r="I29" s="51">
        <v>2</v>
      </c>
      <c r="J29" s="59">
        <v>1</v>
      </c>
      <c r="K29" s="53">
        <f t="shared" si="0"/>
        <v>251</v>
      </c>
      <c r="L29" s="53">
        <f t="shared" si="1"/>
        <v>302</v>
      </c>
      <c r="M29" s="54">
        <v>195</v>
      </c>
      <c r="N29" s="54">
        <v>195</v>
      </c>
      <c r="O29" s="54">
        <v>195</v>
      </c>
      <c r="P29" s="54">
        <v>0</v>
      </c>
      <c r="Q29" s="54">
        <v>270</v>
      </c>
      <c r="R29" s="55">
        <v>100</v>
      </c>
      <c r="S29" s="55">
        <v>300</v>
      </c>
      <c r="T29" s="55">
        <v>245</v>
      </c>
      <c r="U29" s="55">
        <v>430</v>
      </c>
      <c r="V29" s="55">
        <v>265</v>
      </c>
      <c r="W29" s="56">
        <f t="shared" si="2"/>
        <v>0</v>
      </c>
      <c r="X29" s="48"/>
      <c r="Y29" s="56">
        <f t="shared" si="3"/>
        <v>20</v>
      </c>
      <c r="Z29" s="51"/>
      <c r="AA29" s="57">
        <f t="shared" si="4"/>
        <v>2175</v>
      </c>
    </row>
    <row r="30" spans="1:27" s="29" customFormat="1" ht="19.5" customHeight="1">
      <c r="A30" s="44">
        <v>16</v>
      </c>
      <c r="B30" s="45"/>
      <c r="C30" s="46" t="s">
        <v>332</v>
      </c>
      <c r="D30" s="5" t="s">
        <v>333</v>
      </c>
      <c r="E30" s="47">
        <v>4</v>
      </c>
      <c r="F30" s="48">
        <v>26</v>
      </c>
      <c r="G30" s="49">
        <v>4</v>
      </c>
      <c r="H30" s="58">
        <v>4</v>
      </c>
      <c r="I30" s="51">
        <v>40</v>
      </c>
      <c r="J30" s="59">
        <v>9</v>
      </c>
      <c r="K30" s="53">
        <f t="shared" si="0"/>
        <v>266</v>
      </c>
      <c r="L30" s="53">
        <f t="shared" si="1"/>
        <v>280</v>
      </c>
      <c r="M30" s="54">
        <v>205</v>
      </c>
      <c r="N30" s="54">
        <v>0</v>
      </c>
      <c r="O30" s="54">
        <v>170</v>
      </c>
      <c r="P30" s="54">
        <v>450</v>
      </c>
      <c r="Q30" s="54">
        <v>230</v>
      </c>
      <c r="R30" s="55">
        <v>240</v>
      </c>
      <c r="S30" s="55">
        <v>0</v>
      </c>
      <c r="T30" s="55">
        <v>0</v>
      </c>
      <c r="U30" s="55">
        <v>380</v>
      </c>
      <c r="V30" s="55">
        <v>340</v>
      </c>
      <c r="W30" s="56">
        <f t="shared" si="2"/>
        <v>0</v>
      </c>
      <c r="X30" s="48"/>
      <c r="Y30" s="56">
        <f t="shared" si="3"/>
        <v>0</v>
      </c>
      <c r="Z30" s="51"/>
      <c r="AA30" s="57">
        <f t="shared" si="4"/>
        <v>2015</v>
      </c>
    </row>
    <row r="31" spans="1:27" s="29" customFormat="1" ht="19.5" customHeight="1">
      <c r="A31" s="44">
        <v>17</v>
      </c>
      <c r="B31" s="45"/>
      <c r="C31" s="46" t="s">
        <v>337</v>
      </c>
      <c r="D31" s="7" t="s">
        <v>333</v>
      </c>
      <c r="E31" s="47">
        <v>4</v>
      </c>
      <c r="F31" s="48">
        <v>18</v>
      </c>
      <c r="G31" s="49">
        <v>1</v>
      </c>
      <c r="H31" s="58">
        <v>5</v>
      </c>
      <c r="I31" s="51">
        <v>29</v>
      </c>
      <c r="J31" s="59">
        <v>3</v>
      </c>
      <c r="K31" s="53">
        <f t="shared" si="0"/>
        <v>258</v>
      </c>
      <c r="L31" s="53">
        <f t="shared" si="1"/>
        <v>329</v>
      </c>
      <c r="M31" s="54">
        <v>215</v>
      </c>
      <c r="N31" s="54">
        <v>150</v>
      </c>
      <c r="O31" s="54">
        <v>150</v>
      </c>
      <c r="P31" s="54">
        <v>0</v>
      </c>
      <c r="Q31" s="54">
        <v>295</v>
      </c>
      <c r="R31" s="55">
        <v>190</v>
      </c>
      <c r="S31" s="55">
        <v>450</v>
      </c>
      <c r="T31" s="55">
        <v>260</v>
      </c>
      <c r="U31" s="55">
        <v>320</v>
      </c>
      <c r="V31" s="55">
        <v>230</v>
      </c>
      <c r="W31" s="56">
        <f t="shared" si="2"/>
        <v>0</v>
      </c>
      <c r="X31" s="48"/>
      <c r="Y31" s="56">
        <f t="shared" si="3"/>
        <v>290</v>
      </c>
      <c r="Z31" s="51"/>
      <c r="AA31" s="57">
        <f t="shared" si="4"/>
        <v>1970</v>
      </c>
    </row>
    <row r="32" spans="1:27" s="29" customFormat="1" ht="19.5" customHeight="1">
      <c r="A32" s="44">
        <v>18</v>
      </c>
      <c r="B32" s="45"/>
      <c r="C32" s="46" t="s">
        <v>347</v>
      </c>
      <c r="D32" s="7" t="s">
        <v>134</v>
      </c>
      <c r="E32" s="47">
        <v>5</v>
      </c>
      <c r="F32" s="48">
        <v>1</v>
      </c>
      <c r="G32" s="49">
        <v>1</v>
      </c>
      <c r="H32" s="58">
        <v>5</v>
      </c>
      <c r="I32" s="51">
        <v>9</v>
      </c>
      <c r="J32" s="59">
        <v>2</v>
      </c>
      <c r="K32" s="53">
        <f t="shared" si="0"/>
        <v>301</v>
      </c>
      <c r="L32" s="53">
        <f t="shared" si="1"/>
        <v>309</v>
      </c>
      <c r="M32" s="54">
        <v>220</v>
      </c>
      <c r="N32" s="54">
        <v>180</v>
      </c>
      <c r="O32" s="54">
        <v>200</v>
      </c>
      <c r="P32" s="54">
        <v>105</v>
      </c>
      <c r="Q32" s="54">
        <v>265</v>
      </c>
      <c r="R32" s="55">
        <v>245</v>
      </c>
      <c r="S32" s="55">
        <v>270</v>
      </c>
      <c r="T32" s="55">
        <v>110</v>
      </c>
      <c r="U32" s="55">
        <v>180</v>
      </c>
      <c r="V32" s="55">
        <v>225</v>
      </c>
      <c r="W32" s="56">
        <f t="shared" si="2"/>
        <v>10</v>
      </c>
      <c r="X32" s="48"/>
      <c r="Y32" s="56">
        <f t="shared" si="3"/>
        <v>90</v>
      </c>
      <c r="Z32" s="51"/>
      <c r="AA32" s="57">
        <f t="shared" si="4"/>
        <v>1900</v>
      </c>
    </row>
    <row r="33" spans="1:27" s="29" customFormat="1" ht="19.5" customHeight="1">
      <c r="A33" s="44">
        <v>19</v>
      </c>
      <c r="B33" s="45"/>
      <c r="C33" s="46" t="s">
        <v>342</v>
      </c>
      <c r="D33" s="7" t="s">
        <v>331</v>
      </c>
      <c r="E33" s="47">
        <v>4</v>
      </c>
      <c r="F33" s="48">
        <v>22</v>
      </c>
      <c r="G33" s="49">
        <v>6</v>
      </c>
      <c r="H33" s="58">
        <v>4</v>
      </c>
      <c r="I33" s="51">
        <v>38</v>
      </c>
      <c r="J33" s="59">
        <v>2</v>
      </c>
      <c r="K33" s="53">
        <f t="shared" si="0"/>
        <v>262</v>
      </c>
      <c r="L33" s="53">
        <f t="shared" si="1"/>
        <v>278</v>
      </c>
      <c r="M33" s="54">
        <v>125</v>
      </c>
      <c r="N33" s="54">
        <v>0</v>
      </c>
      <c r="O33" s="54">
        <v>115</v>
      </c>
      <c r="P33" s="54">
        <v>275</v>
      </c>
      <c r="Q33" s="54">
        <v>0</v>
      </c>
      <c r="R33" s="55">
        <v>430</v>
      </c>
      <c r="S33" s="55">
        <v>110</v>
      </c>
      <c r="T33" s="55">
        <v>235</v>
      </c>
      <c r="U33" s="55">
        <v>290</v>
      </c>
      <c r="V33" s="55">
        <v>0</v>
      </c>
      <c r="W33" s="56">
        <f t="shared" si="2"/>
        <v>0</v>
      </c>
      <c r="X33" s="48"/>
      <c r="Y33" s="56">
        <f t="shared" si="3"/>
        <v>0</v>
      </c>
      <c r="Z33" s="51"/>
      <c r="AA33" s="57">
        <f t="shared" si="4"/>
        <v>1580</v>
      </c>
    </row>
    <row r="34" spans="1:27" s="29" customFormat="1" ht="19.5" customHeight="1">
      <c r="A34" s="44">
        <v>20</v>
      </c>
      <c r="B34" s="45"/>
      <c r="C34" s="46" t="s">
        <v>327</v>
      </c>
      <c r="D34" s="7" t="s">
        <v>161</v>
      </c>
      <c r="E34" s="47">
        <v>2</v>
      </c>
      <c r="F34" s="48">
        <v>11</v>
      </c>
      <c r="G34" s="49">
        <v>5</v>
      </c>
      <c r="H34" s="58">
        <v>1</v>
      </c>
      <c r="I34" s="51">
        <v>57</v>
      </c>
      <c r="J34" s="59">
        <v>7</v>
      </c>
      <c r="K34" s="53">
        <f t="shared" si="0"/>
        <v>131</v>
      </c>
      <c r="L34" s="53">
        <f t="shared" si="1"/>
        <v>117</v>
      </c>
      <c r="M34" s="54">
        <v>0</v>
      </c>
      <c r="N34" s="54">
        <v>0</v>
      </c>
      <c r="O34" s="54">
        <v>270</v>
      </c>
      <c r="P34" s="54">
        <v>225</v>
      </c>
      <c r="Q34" s="54">
        <v>0</v>
      </c>
      <c r="R34" s="55">
        <v>280</v>
      </c>
      <c r="S34" s="55">
        <v>260</v>
      </c>
      <c r="T34" s="55">
        <v>0</v>
      </c>
      <c r="U34" s="55">
        <v>245</v>
      </c>
      <c r="V34" s="55">
        <v>120</v>
      </c>
      <c r="W34" s="56">
        <f t="shared" si="2"/>
        <v>0</v>
      </c>
      <c r="X34" s="48"/>
      <c r="Y34" s="56">
        <f t="shared" si="3"/>
        <v>0</v>
      </c>
      <c r="Z34" s="51"/>
      <c r="AA34" s="57">
        <f t="shared" si="4"/>
        <v>1400</v>
      </c>
    </row>
    <row r="35" spans="1:27" s="29" customFormat="1" ht="19.5" customHeight="1">
      <c r="A35" s="44">
        <v>21</v>
      </c>
      <c r="B35" s="45"/>
      <c r="C35" s="46" t="s">
        <v>334</v>
      </c>
      <c r="D35" s="7" t="s">
        <v>216</v>
      </c>
      <c r="E35" s="47">
        <v>4</v>
      </c>
      <c r="F35" s="48">
        <v>19</v>
      </c>
      <c r="G35" s="49">
        <v>4</v>
      </c>
      <c r="H35" s="58">
        <v>4</v>
      </c>
      <c r="I35" s="51">
        <v>25</v>
      </c>
      <c r="J35" s="59">
        <v>1</v>
      </c>
      <c r="K35" s="53">
        <f t="shared" si="0"/>
        <v>259</v>
      </c>
      <c r="L35" s="53">
        <f t="shared" si="1"/>
        <v>265</v>
      </c>
      <c r="M35" s="54">
        <v>125</v>
      </c>
      <c r="N35" s="54">
        <v>195</v>
      </c>
      <c r="O35" s="54">
        <v>185</v>
      </c>
      <c r="P35" s="54">
        <v>265</v>
      </c>
      <c r="Q35" s="54">
        <v>0</v>
      </c>
      <c r="R35" s="55">
        <v>120</v>
      </c>
      <c r="S35" s="55">
        <v>0</v>
      </c>
      <c r="T35" s="55">
        <v>130</v>
      </c>
      <c r="U35" s="55">
        <v>0</v>
      </c>
      <c r="V35" s="55">
        <v>255</v>
      </c>
      <c r="W35" s="56">
        <f t="shared" si="2"/>
        <v>0</v>
      </c>
      <c r="X35" s="48"/>
      <c r="Y35" s="56">
        <f t="shared" si="3"/>
        <v>0</v>
      </c>
      <c r="Z35" s="51"/>
      <c r="AA35" s="57">
        <f t="shared" si="4"/>
        <v>1275</v>
      </c>
    </row>
    <row r="36" spans="1:27" s="29" customFormat="1" ht="19.5" customHeight="1">
      <c r="A36" s="44">
        <v>22</v>
      </c>
      <c r="B36" s="45"/>
      <c r="C36" s="46" t="s">
        <v>358</v>
      </c>
      <c r="D36" s="7" t="s">
        <v>216</v>
      </c>
      <c r="E36" s="47">
        <v>4</v>
      </c>
      <c r="F36" s="48">
        <v>12</v>
      </c>
      <c r="G36" s="49">
        <v>5</v>
      </c>
      <c r="H36" s="58">
        <v>4</v>
      </c>
      <c r="I36" s="51">
        <v>0</v>
      </c>
      <c r="J36" s="59">
        <v>6</v>
      </c>
      <c r="K36" s="53">
        <f t="shared" si="0"/>
        <v>252</v>
      </c>
      <c r="L36" s="53">
        <f t="shared" si="1"/>
        <v>240</v>
      </c>
      <c r="M36" s="54">
        <v>150</v>
      </c>
      <c r="N36" s="54">
        <v>250</v>
      </c>
      <c r="O36" s="54">
        <v>240</v>
      </c>
      <c r="P36" s="54">
        <v>0</v>
      </c>
      <c r="Q36" s="54">
        <v>0</v>
      </c>
      <c r="R36" s="55">
        <v>155</v>
      </c>
      <c r="S36" s="55">
        <v>120</v>
      </c>
      <c r="T36" s="55">
        <v>230</v>
      </c>
      <c r="U36" s="55">
        <v>0</v>
      </c>
      <c r="V36" s="55">
        <v>100</v>
      </c>
      <c r="W36" s="56">
        <f t="shared" si="2"/>
        <v>0</v>
      </c>
      <c r="X36" s="48"/>
      <c r="Y36" s="56">
        <f t="shared" si="3"/>
        <v>0</v>
      </c>
      <c r="Z36" s="51"/>
      <c r="AA36" s="57">
        <f t="shared" si="4"/>
        <v>1245</v>
      </c>
    </row>
    <row r="37" spans="1:27" s="29" customFormat="1" ht="19.5" customHeight="1">
      <c r="A37" s="44">
        <v>23</v>
      </c>
      <c r="B37" s="45"/>
      <c r="C37" s="46" t="s">
        <v>326</v>
      </c>
      <c r="D37" s="5" t="s">
        <v>331</v>
      </c>
      <c r="E37" s="47">
        <v>1</v>
      </c>
      <c r="F37" s="48">
        <v>41</v>
      </c>
      <c r="G37" s="49">
        <v>2</v>
      </c>
      <c r="H37" s="58">
        <v>4</v>
      </c>
      <c r="I37" s="51">
        <v>5</v>
      </c>
      <c r="J37" s="59">
        <v>2</v>
      </c>
      <c r="K37" s="53">
        <f t="shared" si="0"/>
        <v>101</v>
      </c>
      <c r="L37" s="53">
        <f t="shared" si="1"/>
        <v>245</v>
      </c>
      <c r="M37" s="54">
        <v>295</v>
      </c>
      <c r="N37" s="54">
        <v>0</v>
      </c>
      <c r="O37" s="54">
        <v>0</v>
      </c>
      <c r="P37" s="54">
        <v>0</v>
      </c>
      <c r="Q37" s="54">
        <v>0</v>
      </c>
      <c r="R37" s="55">
        <v>210</v>
      </c>
      <c r="S37" s="55">
        <v>250</v>
      </c>
      <c r="T37" s="55">
        <v>295</v>
      </c>
      <c r="U37" s="55">
        <v>0</v>
      </c>
      <c r="V37" s="55">
        <v>145</v>
      </c>
      <c r="W37" s="56">
        <f t="shared" si="2"/>
        <v>0</v>
      </c>
      <c r="X37" s="48"/>
      <c r="Y37" s="56">
        <f t="shared" si="3"/>
        <v>0</v>
      </c>
      <c r="Z37" s="51"/>
      <c r="AA37" s="57">
        <f t="shared" si="4"/>
        <v>1195</v>
      </c>
    </row>
    <row r="38" spans="1:27" s="29" customFormat="1" ht="19.5" customHeight="1">
      <c r="A38" s="44">
        <v>24</v>
      </c>
      <c r="B38" s="45"/>
      <c r="C38" s="46" t="s">
        <v>330</v>
      </c>
      <c r="D38" s="7" t="s">
        <v>331</v>
      </c>
      <c r="E38" s="47">
        <v>4</v>
      </c>
      <c r="F38" s="48">
        <v>45</v>
      </c>
      <c r="G38" s="49">
        <v>8</v>
      </c>
      <c r="H38" s="58">
        <v>4</v>
      </c>
      <c r="I38" s="51">
        <v>24</v>
      </c>
      <c r="J38" s="59">
        <v>1</v>
      </c>
      <c r="K38" s="53">
        <f t="shared" si="0"/>
        <v>285</v>
      </c>
      <c r="L38" s="53">
        <f t="shared" si="1"/>
        <v>264</v>
      </c>
      <c r="M38" s="54">
        <v>205</v>
      </c>
      <c r="N38" s="54">
        <v>0</v>
      </c>
      <c r="O38" s="54">
        <v>135</v>
      </c>
      <c r="P38" s="54">
        <v>0</v>
      </c>
      <c r="Q38" s="54">
        <v>100</v>
      </c>
      <c r="R38" s="55">
        <v>115</v>
      </c>
      <c r="S38" s="55">
        <v>0</v>
      </c>
      <c r="T38" s="55">
        <v>0</v>
      </c>
      <c r="U38" s="55">
        <v>310</v>
      </c>
      <c r="V38" s="55">
        <v>200</v>
      </c>
      <c r="W38" s="56">
        <f t="shared" si="2"/>
        <v>0</v>
      </c>
      <c r="X38" s="48"/>
      <c r="Y38" s="56">
        <f t="shared" si="3"/>
        <v>0</v>
      </c>
      <c r="Z38" s="51"/>
      <c r="AA38" s="57">
        <f t="shared" si="4"/>
        <v>1065</v>
      </c>
    </row>
    <row r="39" spans="1:27" s="29" customFormat="1" ht="19.5" customHeight="1">
      <c r="A39" s="44">
        <v>25</v>
      </c>
      <c r="B39" s="45"/>
      <c r="C39" s="46" t="s">
        <v>329</v>
      </c>
      <c r="D39" s="7" t="s">
        <v>161</v>
      </c>
      <c r="E39" s="47">
        <v>4</v>
      </c>
      <c r="F39" s="48">
        <v>59</v>
      </c>
      <c r="G39" s="49">
        <v>6</v>
      </c>
      <c r="H39" s="58">
        <v>2</v>
      </c>
      <c r="I39" s="51">
        <v>46</v>
      </c>
      <c r="J39" s="59">
        <v>8</v>
      </c>
      <c r="K39" s="53">
        <f t="shared" si="0"/>
        <v>299</v>
      </c>
      <c r="L39" s="53">
        <f t="shared" si="1"/>
        <v>166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5">
        <v>0</v>
      </c>
      <c r="S39" s="55">
        <v>230</v>
      </c>
      <c r="T39" s="55">
        <v>250</v>
      </c>
      <c r="U39" s="55">
        <v>105</v>
      </c>
      <c r="V39" s="55">
        <v>0</v>
      </c>
      <c r="W39" s="56">
        <f t="shared" si="2"/>
        <v>0</v>
      </c>
      <c r="X39" s="48"/>
      <c r="Y39" s="56">
        <f t="shared" si="3"/>
        <v>0</v>
      </c>
      <c r="Z39" s="51"/>
      <c r="AA39" s="57">
        <f t="shared" si="4"/>
        <v>585</v>
      </c>
    </row>
    <row r="40" spans="1:27" s="29" customFormat="1" ht="19.5" customHeight="1">
      <c r="A40" s="44">
        <v>26</v>
      </c>
      <c r="B40" s="45"/>
      <c r="C40" s="46"/>
      <c r="D40" s="7"/>
      <c r="E40" s="47"/>
      <c r="F40" s="48"/>
      <c r="G40" s="49"/>
      <c r="H40" s="58"/>
      <c r="I40" s="51"/>
      <c r="J40" s="59"/>
      <c r="K40" s="53"/>
      <c r="L40" s="53"/>
      <c r="M40" s="54"/>
      <c r="N40" s="54"/>
      <c r="O40" s="54"/>
      <c r="P40" s="54"/>
      <c r="Q40" s="54"/>
      <c r="R40" s="55"/>
      <c r="S40" s="55"/>
      <c r="T40" s="55"/>
      <c r="U40" s="55"/>
      <c r="V40" s="55"/>
      <c r="W40" s="56"/>
      <c r="X40" s="48"/>
      <c r="Y40" s="56"/>
      <c r="Z40" s="51"/>
      <c r="AA40" s="57"/>
    </row>
    <row r="41" spans="1:27" s="29" customFormat="1" ht="19.5" customHeight="1">
      <c r="A41" s="44">
        <v>27</v>
      </c>
      <c r="B41" s="45"/>
      <c r="C41" s="46"/>
      <c r="D41" s="7"/>
      <c r="E41" s="47"/>
      <c r="F41" s="48"/>
      <c r="G41" s="49"/>
      <c r="H41" s="58"/>
      <c r="I41" s="51"/>
      <c r="J41" s="59"/>
      <c r="K41" s="53"/>
      <c r="L41" s="53"/>
      <c r="M41" s="54"/>
      <c r="N41" s="54"/>
      <c r="O41" s="54"/>
      <c r="P41" s="54"/>
      <c r="Q41" s="54"/>
      <c r="R41" s="55"/>
      <c r="S41" s="55"/>
      <c r="T41" s="55"/>
      <c r="U41" s="55"/>
      <c r="V41" s="55"/>
      <c r="W41" s="56"/>
      <c r="X41" s="48"/>
      <c r="Y41" s="56"/>
      <c r="Z41" s="51"/>
      <c r="AA41" s="57"/>
    </row>
    <row r="42" spans="1:27" ht="15.75">
      <c r="A42" s="44">
        <v>28</v>
      </c>
      <c r="B42" s="45"/>
      <c r="C42" s="46"/>
      <c r="D42" s="7"/>
      <c r="E42" s="47"/>
      <c r="F42" s="48"/>
      <c r="G42" s="49"/>
      <c r="H42" s="58"/>
      <c r="I42" s="51"/>
      <c r="J42" s="59"/>
      <c r="K42" s="53"/>
      <c r="L42" s="53"/>
      <c r="M42" s="54"/>
      <c r="N42" s="54"/>
      <c r="O42" s="54"/>
      <c r="P42" s="54"/>
      <c r="Q42" s="54"/>
      <c r="R42" s="55"/>
      <c r="S42" s="55"/>
      <c r="T42" s="55"/>
      <c r="U42" s="55"/>
      <c r="V42" s="55"/>
      <c r="W42" s="56"/>
      <c r="X42" s="48"/>
      <c r="Y42" s="56"/>
      <c r="Z42" s="51"/>
      <c r="AA42" s="57"/>
    </row>
    <row r="43" ht="15.75">
      <c r="C43" s="9">
        <f>+COUNTA(C15:C42)</f>
        <v>25</v>
      </c>
    </row>
    <row r="45" ht="15.75">
      <c r="C45"/>
    </row>
    <row r="46" ht="15.75">
      <c r="C46"/>
    </row>
    <row r="47" spans="3:5" ht="15.75">
      <c r="C47"/>
      <c r="E47" s="17"/>
    </row>
    <row r="48" spans="3:5" ht="15.75">
      <c r="C48"/>
      <c r="E48" s="17"/>
    </row>
    <row r="49" spans="3:5" ht="15.75">
      <c r="C49"/>
      <c r="E49" s="17"/>
    </row>
    <row r="50" spans="3:5" ht="15.75">
      <c r="C50"/>
      <c r="E50" s="17"/>
    </row>
    <row r="51" spans="3:5" ht="15.75">
      <c r="C51"/>
      <c r="E51" s="17"/>
    </row>
    <row r="52" spans="3:5" ht="15.75">
      <c r="C52"/>
      <c r="E52" s="17"/>
    </row>
    <row r="53" spans="3:5" ht="15.75">
      <c r="C53"/>
      <c r="E53" s="17"/>
    </row>
    <row r="54" spans="3:5" ht="15.75">
      <c r="C54"/>
      <c r="E54" s="17"/>
    </row>
    <row r="55" spans="3:5" ht="15.75">
      <c r="C55"/>
      <c r="E55" s="17"/>
    </row>
    <row r="56" spans="3:5" ht="15.75">
      <c r="C56"/>
      <c r="E56" s="17"/>
    </row>
    <row r="57" spans="3:5" ht="15.75">
      <c r="C57"/>
      <c r="E57" s="17"/>
    </row>
    <row r="58" spans="3:5" ht="15.75">
      <c r="C58"/>
      <c r="E58" s="17"/>
    </row>
    <row r="59" spans="3:5" ht="15.75">
      <c r="C59"/>
      <c r="E59" s="17"/>
    </row>
    <row r="60" spans="3:5" ht="15.75">
      <c r="C60"/>
      <c r="E60" s="17"/>
    </row>
    <row r="61" spans="3:5" ht="15.75">
      <c r="C61"/>
      <c r="E61" s="17"/>
    </row>
    <row r="62" spans="3:5" ht="15.75">
      <c r="C62"/>
      <c r="E62" s="17"/>
    </row>
    <row r="63" spans="3:5" ht="15.75">
      <c r="C63"/>
      <c r="E63" s="17"/>
    </row>
    <row r="64" spans="3:5" ht="15.75">
      <c r="C64"/>
      <c r="E64" s="17"/>
    </row>
    <row r="65" spans="3:5" ht="15.75">
      <c r="C65"/>
      <c r="E65" s="17"/>
    </row>
    <row r="66" spans="3:5" ht="15.75">
      <c r="C66"/>
      <c r="E66" s="17"/>
    </row>
    <row r="67" spans="3:5" ht="15.75">
      <c r="C67"/>
      <c r="E67" s="17"/>
    </row>
    <row r="68" spans="3:5" ht="15.75">
      <c r="C68"/>
      <c r="E68" s="17"/>
    </row>
    <row r="69" spans="3:5" ht="15.75">
      <c r="C69"/>
      <c r="E69" s="17"/>
    </row>
    <row r="70" spans="3:5" ht="15.75">
      <c r="C70"/>
      <c r="E70" s="17"/>
    </row>
    <row r="71" spans="3:5" ht="15.75">
      <c r="C71"/>
      <c r="E71" s="17"/>
    </row>
    <row r="72" spans="3:5" ht="15.75">
      <c r="C72"/>
      <c r="E72" s="17"/>
    </row>
    <row r="73" spans="3:5" ht="15.75">
      <c r="C73"/>
      <c r="E73" s="17"/>
    </row>
    <row r="74" spans="3:5" ht="15.75">
      <c r="C74"/>
      <c r="E74" s="17"/>
    </row>
    <row r="75" ht="15.75">
      <c r="E75" s="17"/>
    </row>
  </sheetData>
  <sheetProtection selectLockedCells="1" selectUnlockedCells="1"/>
  <autoFilter ref="A14:AA14"/>
  <mergeCells count="6">
    <mergeCell ref="E13:G13"/>
    <mergeCell ref="H13:J13"/>
    <mergeCell ref="E5:S5"/>
    <mergeCell ref="E7:S7"/>
    <mergeCell ref="E10:G10"/>
    <mergeCell ref="M12:V12"/>
  </mergeCells>
  <dataValidations count="1">
    <dataValidation type="list" allowBlank="1" showInputMessage="1" showErrorMessage="1" sqref="M15:V42">
      <formula1>"0,100,105,110,115,120,125,130,135,140,145,150,155,160,165,170,175,180,185,190,195,200,205,210,215,220,225,230,235,240,245,250,255,260,265,270,275,280,285,290,295,300,310,320,330,340,350,360,370,380,390,400,410,420,430,440,450,460"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60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46"/>
  <sheetViews>
    <sheetView showGridLines="0" zoomScale="85" zoomScaleNormal="85" zoomScalePageLayoutView="0" workbookViewId="0" topLeftCell="A4">
      <selection activeCell="A4" sqref="A4"/>
    </sheetView>
  </sheetViews>
  <sheetFormatPr defaultColWidth="4.57421875" defaultRowHeight="12.75"/>
  <cols>
    <col min="1" max="1" width="4.57421875" style="60" customWidth="1"/>
    <col min="2" max="2" width="1.8515625" style="9" customWidth="1"/>
    <col min="3" max="3" width="37.7109375" style="9" customWidth="1"/>
    <col min="4" max="9" width="0" style="9" hidden="1" customWidth="1"/>
    <col min="10" max="12" width="7.421875" style="9" customWidth="1"/>
    <col min="13" max="13" width="11.00390625" style="9" customWidth="1"/>
    <col min="14" max="22" width="7.7109375" style="9" customWidth="1"/>
    <col min="23" max="23" width="10.28125" style="9" customWidth="1"/>
    <col min="24" max="24" width="10.7109375" style="9" customWidth="1"/>
    <col min="25" max="25" width="9.57421875" style="9" customWidth="1"/>
    <col min="26" max="252" width="8.7109375" style="9" customWidth="1"/>
    <col min="253" max="16384" width="4.57421875" style="9" customWidth="1"/>
  </cols>
  <sheetData>
    <row r="2" spans="4:20" ht="18">
      <c r="D2" s="18" t="s">
        <v>47</v>
      </c>
      <c r="E2" s="19"/>
      <c r="F2" s="19"/>
      <c r="K2" s="18" t="s">
        <v>47</v>
      </c>
      <c r="L2" s="18"/>
      <c r="M2" s="18"/>
      <c r="N2" s="18"/>
      <c r="O2" s="18"/>
      <c r="P2" s="19"/>
      <c r="R2" s="19"/>
      <c r="S2" s="19"/>
      <c r="T2" s="19"/>
    </row>
    <row r="3" spans="4:21" ht="15">
      <c r="D3" s="9" t="s">
        <v>71</v>
      </c>
      <c r="G3" s="21" t="s">
        <v>49</v>
      </c>
      <c r="H3" s="21"/>
      <c r="K3" s="20" t="s">
        <v>72</v>
      </c>
      <c r="Q3" s="21" t="s">
        <v>49</v>
      </c>
      <c r="U3" s="21"/>
    </row>
    <row r="4" s="22" customFormat="1" ht="12.75">
      <c r="A4" s="61"/>
    </row>
    <row r="5" spans="1:25" s="22" customFormat="1" ht="28.5" customHeight="1">
      <c r="A5" s="61"/>
      <c r="E5" s="18" t="s">
        <v>73</v>
      </c>
      <c r="F5" s="62" t="s">
        <v>74</v>
      </c>
      <c r="G5" s="23"/>
      <c r="H5" s="23"/>
      <c r="I5" s="23"/>
      <c r="K5" s="171" t="s">
        <v>119</v>
      </c>
      <c r="L5" s="171"/>
      <c r="M5" s="171"/>
      <c r="N5" s="171"/>
      <c r="O5" s="171"/>
      <c r="P5" s="171"/>
      <c r="Q5" s="171"/>
      <c r="R5" s="171"/>
      <c r="S5" s="171"/>
      <c r="V5" s="23"/>
      <c r="W5" s="23"/>
      <c r="X5" s="23"/>
      <c r="Y5" s="23"/>
    </row>
    <row r="6" spans="1:25" s="22" customFormat="1" ht="15.75">
      <c r="A6" s="61"/>
      <c r="E6" s="18" t="s">
        <v>75</v>
      </c>
      <c r="F6" s="23" t="s">
        <v>76</v>
      </c>
      <c r="G6" s="25"/>
      <c r="H6" s="23"/>
      <c r="I6" s="23"/>
      <c r="J6" s="18"/>
      <c r="K6" s="18"/>
      <c r="L6" s="18"/>
      <c r="M6" s="18"/>
      <c r="N6" s="18"/>
      <c r="O6" s="18"/>
      <c r="P6" s="23"/>
      <c r="U6" s="24"/>
      <c r="V6" s="24"/>
      <c r="W6" s="23"/>
      <c r="X6" s="23"/>
      <c r="Y6" s="23"/>
    </row>
    <row r="7" spans="1:25" s="22" customFormat="1" ht="15.75">
      <c r="A7" s="61"/>
      <c r="E7" s="18" t="s">
        <v>77</v>
      </c>
      <c r="F7" s="24" t="s">
        <v>78</v>
      </c>
      <c r="G7" s="24"/>
      <c r="H7" s="23"/>
      <c r="I7" s="23"/>
      <c r="K7" s="171" t="s">
        <v>79</v>
      </c>
      <c r="L7" s="171"/>
      <c r="M7" s="171"/>
      <c r="N7" s="171"/>
      <c r="O7" s="171"/>
      <c r="P7" s="171"/>
      <c r="Q7" s="171"/>
      <c r="R7" s="171"/>
      <c r="S7" s="171"/>
      <c r="V7" s="24"/>
      <c r="W7" s="23"/>
      <c r="X7" s="23"/>
      <c r="Y7" s="23"/>
    </row>
    <row r="8" spans="1:25" s="22" customFormat="1" ht="15.75">
      <c r="A8" s="61"/>
      <c r="E8" s="18"/>
      <c r="F8" s="24" t="s">
        <v>80</v>
      </c>
      <c r="G8" s="24"/>
      <c r="H8" s="23"/>
      <c r="I8" s="23"/>
      <c r="J8" s="18"/>
      <c r="K8" s="18"/>
      <c r="P8" s="24"/>
      <c r="R8" s="24"/>
      <c r="S8" s="24"/>
      <c r="T8" s="25"/>
      <c r="Y8" s="25"/>
    </row>
    <row r="9" spans="4:20" ht="15.75">
      <c r="D9" s="22"/>
      <c r="E9" s="18" t="s">
        <v>81</v>
      </c>
      <c r="F9" s="24" t="s">
        <v>82</v>
      </c>
      <c r="G9" s="24"/>
      <c r="H9" s="25"/>
      <c r="I9" s="25"/>
      <c r="J9" s="18"/>
      <c r="K9" s="23" t="s">
        <v>122</v>
      </c>
      <c r="L9" s="18"/>
      <c r="M9" s="25"/>
      <c r="N9" s="25"/>
      <c r="O9" s="25"/>
      <c r="P9" s="24"/>
      <c r="R9" s="22"/>
      <c r="S9" s="22"/>
      <c r="T9" s="22"/>
    </row>
    <row r="10" spans="11:15" ht="15.75">
      <c r="K10" s="172">
        <v>42889</v>
      </c>
      <c r="L10" s="172"/>
      <c r="M10" s="63"/>
      <c r="N10" s="63"/>
      <c r="O10" s="26"/>
    </row>
    <row r="11" spans="12:15" ht="15.75">
      <c r="L11" s="64"/>
      <c r="M11" s="64"/>
      <c r="N11" s="64"/>
      <c r="O11" s="26"/>
    </row>
    <row r="12" ht="15"/>
    <row r="13" spans="1:23" s="29" customFormat="1" ht="16.5" customHeight="1">
      <c r="A13" s="66"/>
      <c r="B13" s="28"/>
      <c r="D13" s="67"/>
      <c r="E13" s="28"/>
      <c r="F13" s="28"/>
      <c r="G13" s="28"/>
      <c r="H13" s="28"/>
      <c r="J13" s="174" t="s">
        <v>83</v>
      </c>
      <c r="K13" s="174"/>
      <c r="L13" s="174"/>
      <c r="M13" s="30"/>
      <c r="N13" s="175" t="s">
        <v>50</v>
      </c>
      <c r="O13" s="175"/>
      <c r="P13" s="175"/>
      <c r="Q13" s="175"/>
      <c r="R13" s="175"/>
      <c r="S13" s="175"/>
      <c r="T13" s="175"/>
      <c r="U13" s="175"/>
      <c r="V13" s="175"/>
      <c r="W13" s="68"/>
    </row>
    <row r="14" spans="1:25" s="39" customFormat="1" ht="46.5" customHeight="1">
      <c r="A14" s="69" t="s">
        <v>84</v>
      </c>
      <c r="B14" s="70"/>
      <c r="C14" s="71" t="s">
        <v>2</v>
      </c>
      <c r="D14" s="70" t="s">
        <v>0</v>
      </c>
      <c r="E14" s="72"/>
      <c r="F14" s="72"/>
      <c r="G14" s="72"/>
      <c r="H14" s="72"/>
      <c r="I14" s="70" t="s">
        <v>85</v>
      </c>
      <c r="J14" s="73" t="s">
        <v>86</v>
      </c>
      <c r="K14" s="73" t="s">
        <v>87</v>
      </c>
      <c r="L14" s="73" t="s">
        <v>88</v>
      </c>
      <c r="M14" s="37" t="s">
        <v>89</v>
      </c>
      <c r="N14" s="74" t="s">
        <v>90</v>
      </c>
      <c r="O14" s="74" t="s">
        <v>91</v>
      </c>
      <c r="P14" s="74" t="s">
        <v>92</v>
      </c>
      <c r="Q14" s="74" t="s">
        <v>93</v>
      </c>
      <c r="R14" s="74" t="s">
        <v>94</v>
      </c>
      <c r="S14" s="74" t="s">
        <v>95</v>
      </c>
      <c r="T14" s="74" t="s">
        <v>96</v>
      </c>
      <c r="U14" s="74" t="s">
        <v>97</v>
      </c>
      <c r="V14" s="74" t="s">
        <v>98</v>
      </c>
      <c r="W14" s="37" t="s">
        <v>99</v>
      </c>
      <c r="X14" s="37" t="s">
        <v>100</v>
      </c>
      <c r="Y14" s="38" t="s">
        <v>69</v>
      </c>
    </row>
    <row r="15" spans="1:23" s="43" customFormat="1" ht="15">
      <c r="A15" s="75"/>
      <c r="B15" s="76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2"/>
      <c r="O15" s="42"/>
      <c r="P15" s="42"/>
      <c r="Q15" s="42"/>
      <c r="R15" s="42"/>
      <c r="S15" s="42"/>
      <c r="T15" s="42"/>
      <c r="W15" s="42"/>
    </row>
    <row r="16" spans="1:25" s="29" customFormat="1" ht="19.5" customHeight="1">
      <c r="A16" s="77">
        <v>1</v>
      </c>
      <c r="B16" s="78"/>
      <c r="C16" s="7" t="s">
        <v>161</v>
      </c>
      <c r="D16" s="79"/>
      <c r="E16" s="80"/>
      <c r="F16" s="80"/>
      <c r="G16" s="80"/>
      <c r="H16" s="80"/>
      <c r="I16" s="81"/>
      <c r="J16" s="82">
        <v>4</v>
      </c>
      <c r="K16" s="82">
        <v>26</v>
      </c>
      <c r="L16" s="82">
        <v>2</v>
      </c>
      <c r="M16" s="83">
        <f aca="true" t="shared" si="0" ref="M16:M28">ROUND((J16*60+K16+L16*0.01),0)</f>
        <v>266</v>
      </c>
      <c r="N16" s="84">
        <v>320</v>
      </c>
      <c r="O16" s="84">
        <v>230</v>
      </c>
      <c r="P16" s="84">
        <v>235</v>
      </c>
      <c r="Q16" s="84">
        <v>430</v>
      </c>
      <c r="R16" s="84">
        <v>230</v>
      </c>
      <c r="S16" s="84">
        <v>350</v>
      </c>
      <c r="T16" s="84">
        <v>265</v>
      </c>
      <c r="U16" s="84">
        <v>280</v>
      </c>
      <c r="V16" s="84">
        <v>275</v>
      </c>
      <c r="W16" s="85">
        <f aca="true" t="shared" si="1" ref="W16:W28">IF(M16=0,0,(-M16+270)*10)</f>
        <v>40</v>
      </c>
      <c r="X16" s="84"/>
      <c r="Y16" s="86">
        <f aca="true" t="shared" si="2" ref="Y16:Y28">(N16+O16+P16+Q16+R16+S16+T16+U16+V16)+W16-X16</f>
        <v>2655</v>
      </c>
    </row>
    <row r="17" spans="1:25" s="29" customFormat="1" ht="19.5" customHeight="1">
      <c r="A17" s="77">
        <v>2</v>
      </c>
      <c r="B17" s="78"/>
      <c r="C17" s="7" t="s">
        <v>216</v>
      </c>
      <c r="D17" s="79"/>
      <c r="E17" s="80"/>
      <c r="F17" s="80"/>
      <c r="G17" s="80"/>
      <c r="H17" s="80"/>
      <c r="I17" s="81"/>
      <c r="J17" s="82">
        <v>3</v>
      </c>
      <c r="K17" s="82">
        <v>23</v>
      </c>
      <c r="L17" s="82">
        <v>2</v>
      </c>
      <c r="M17" s="83">
        <f t="shared" si="0"/>
        <v>203</v>
      </c>
      <c r="N17" s="84">
        <v>290</v>
      </c>
      <c r="O17" s="84">
        <v>240</v>
      </c>
      <c r="P17" s="84">
        <v>0</v>
      </c>
      <c r="Q17" s="84">
        <v>0</v>
      </c>
      <c r="R17" s="84">
        <v>210</v>
      </c>
      <c r="S17" s="84">
        <v>310</v>
      </c>
      <c r="T17" s="84">
        <v>200</v>
      </c>
      <c r="U17" s="84">
        <v>290</v>
      </c>
      <c r="V17" s="84">
        <v>295</v>
      </c>
      <c r="W17" s="85">
        <f t="shared" si="1"/>
        <v>670</v>
      </c>
      <c r="X17" s="84"/>
      <c r="Y17" s="86">
        <f t="shared" si="2"/>
        <v>2505</v>
      </c>
    </row>
    <row r="18" spans="1:25" s="29" customFormat="1" ht="19.5" customHeight="1">
      <c r="A18" s="77">
        <v>3</v>
      </c>
      <c r="B18" s="78"/>
      <c r="C18" s="7" t="s">
        <v>354</v>
      </c>
      <c r="D18" s="79"/>
      <c r="E18" s="80"/>
      <c r="F18" s="80"/>
      <c r="G18" s="80"/>
      <c r="H18" s="80"/>
      <c r="I18" s="81"/>
      <c r="J18" s="82">
        <v>4</v>
      </c>
      <c r="K18" s="82">
        <v>36</v>
      </c>
      <c r="L18" s="82">
        <v>7</v>
      </c>
      <c r="M18" s="83">
        <f t="shared" si="0"/>
        <v>276</v>
      </c>
      <c r="N18" s="84">
        <v>390</v>
      </c>
      <c r="O18" s="84">
        <v>275</v>
      </c>
      <c r="P18" s="84">
        <v>410</v>
      </c>
      <c r="Q18" s="84">
        <v>340</v>
      </c>
      <c r="R18" s="84">
        <v>320</v>
      </c>
      <c r="S18" s="84">
        <v>290</v>
      </c>
      <c r="T18" s="84">
        <v>270</v>
      </c>
      <c r="U18" s="84">
        <v>0</v>
      </c>
      <c r="V18" s="84">
        <v>255</v>
      </c>
      <c r="W18" s="85">
        <f t="shared" si="1"/>
        <v>-60</v>
      </c>
      <c r="X18" s="84"/>
      <c r="Y18" s="86">
        <f t="shared" si="2"/>
        <v>2490</v>
      </c>
    </row>
    <row r="19" spans="1:25" s="29" customFormat="1" ht="19.5" customHeight="1">
      <c r="A19" s="77">
        <v>4</v>
      </c>
      <c r="B19" s="78"/>
      <c r="C19" s="7" t="s">
        <v>356</v>
      </c>
      <c r="D19" s="79"/>
      <c r="E19" s="80"/>
      <c r="F19" s="80"/>
      <c r="G19" s="80"/>
      <c r="H19" s="80"/>
      <c r="I19" s="81"/>
      <c r="J19" s="82">
        <v>4</v>
      </c>
      <c r="K19" s="82">
        <v>18</v>
      </c>
      <c r="L19" s="82">
        <v>4</v>
      </c>
      <c r="M19" s="83">
        <f t="shared" si="0"/>
        <v>258</v>
      </c>
      <c r="N19" s="84">
        <v>0</v>
      </c>
      <c r="O19" s="84">
        <v>250</v>
      </c>
      <c r="P19" s="84">
        <v>340</v>
      </c>
      <c r="Q19" s="84">
        <v>290</v>
      </c>
      <c r="R19" s="84">
        <v>440</v>
      </c>
      <c r="S19" s="84">
        <v>270</v>
      </c>
      <c r="T19" s="84">
        <v>265</v>
      </c>
      <c r="U19" s="84">
        <v>275</v>
      </c>
      <c r="V19" s="84">
        <v>0</v>
      </c>
      <c r="W19" s="85">
        <f t="shared" si="1"/>
        <v>120</v>
      </c>
      <c r="X19" s="84"/>
      <c r="Y19" s="86">
        <f t="shared" si="2"/>
        <v>2250</v>
      </c>
    </row>
    <row r="20" spans="1:25" s="29" customFormat="1" ht="19.5" customHeight="1">
      <c r="A20" s="77">
        <v>5</v>
      </c>
      <c r="B20" s="78"/>
      <c r="C20" s="7" t="s">
        <v>357</v>
      </c>
      <c r="D20" s="79"/>
      <c r="E20" s="80"/>
      <c r="F20" s="80"/>
      <c r="G20" s="80"/>
      <c r="H20" s="80"/>
      <c r="I20" s="81"/>
      <c r="J20" s="82">
        <v>4</v>
      </c>
      <c r="K20" s="82">
        <v>53</v>
      </c>
      <c r="L20" s="82">
        <v>5</v>
      </c>
      <c r="M20" s="83">
        <f t="shared" si="0"/>
        <v>293</v>
      </c>
      <c r="N20" s="84">
        <v>240</v>
      </c>
      <c r="O20" s="84">
        <v>0</v>
      </c>
      <c r="P20" s="84">
        <v>290</v>
      </c>
      <c r="Q20" s="84">
        <v>0</v>
      </c>
      <c r="R20" s="84">
        <v>225</v>
      </c>
      <c r="S20" s="84">
        <v>310</v>
      </c>
      <c r="T20" s="84">
        <v>430</v>
      </c>
      <c r="U20" s="84">
        <v>300</v>
      </c>
      <c r="V20" s="84">
        <v>255</v>
      </c>
      <c r="W20" s="85">
        <f t="shared" si="1"/>
        <v>-230</v>
      </c>
      <c r="X20" s="84"/>
      <c r="Y20" s="86">
        <f t="shared" si="2"/>
        <v>1820</v>
      </c>
    </row>
    <row r="21" spans="1:25" s="29" customFormat="1" ht="19.5" customHeight="1">
      <c r="A21" s="77">
        <v>6</v>
      </c>
      <c r="B21" s="78"/>
      <c r="C21" s="7" t="s">
        <v>134</v>
      </c>
      <c r="D21" s="79"/>
      <c r="E21" s="80"/>
      <c r="F21" s="80"/>
      <c r="G21" s="80"/>
      <c r="H21" s="80"/>
      <c r="I21" s="81"/>
      <c r="J21" s="82">
        <v>4</v>
      </c>
      <c r="K21" s="82">
        <v>12</v>
      </c>
      <c r="L21" s="82">
        <v>3</v>
      </c>
      <c r="M21" s="83">
        <f t="shared" si="0"/>
        <v>252</v>
      </c>
      <c r="N21" s="84">
        <v>240</v>
      </c>
      <c r="O21" s="84">
        <v>380</v>
      </c>
      <c r="P21" s="84">
        <v>0</v>
      </c>
      <c r="Q21" s="84">
        <v>295</v>
      </c>
      <c r="R21" s="84">
        <v>210</v>
      </c>
      <c r="S21" s="84">
        <v>300</v>
      </c>
      <c r="T21" s="84">
        <v>210</v>
      </c>
      <c r="U21" s="84">
        <v>0</v>
      </c>
      <c r="V21" s="84">
        <v>0</v>
      </c>
      <c r="W21" s="85">
        <f t="shared" si="1"/>
        <v>180</v>
      </c>
      <c r="X21" s="84"/>
      <c r="Y21" s="86">
        <f t="shared" si="2"/>
        <v>1815</v>
      </c>
    </row>
    <row r="22" spans="1:25" s="29" customFormat="1" ht="19.5" customHeight="1">
      <c r="A22" s="77">
        <v>7</v>
      </c>
      <c r="B22" s="78"/>
      <c r="C22" s="7" t="s">
        <v>353</v>
      </c>
      <c r="D22" s="79"/>
      <c r="E22" s="80"/>
      <c r="F22" s="80"/>
      <c r="G22" s="80"/>
      <c r="H22" s="80"/>
      <c r="I22" s="81"/>
      <c r="J22" s="82">
        <v>4</v>
      </c>
      <c r="K22" s="82">
        <v>33</v>
      </c>
      <c r="L22" s="82">
        <v>2</v>
      </c>
      <c r="M22" s="83">
        <f t="shared" si="0"/>
        <v>273</v>
      </c>
      <c r="N22" s="84">
        <v>0</v>
      </c>
      <c r="O22" s="84">
        <v>220</v>
      </c>
      <c r="P22" s="84">
        <v>285</v>
      </c>
      <c r="Q22" s="84">
        <v>260</v>
      </c>
      <c r="R22" s="84">
        <v>230</v>
      </c>
      <c r="S22" s="84">
        <v>0</v>
      </c>
      <c r="T22" s="84">
        <v>275</v>
      </c>
      <c r="U22" s="84">
        <v>275</v>
      </c>
      <c r="V22" s="84">
        <v>270</v>
      </c>
      <c r="W22" s="85">
        <f t="shared" si="1"/>
        <v>-30</v>
      </c>
      <c r="X22" s="84"/>
      <c r="Y22" s="86">
        <f t="shared" si="2"/>
        <v>1785</v>
      </c>
    </row>
    <row r="23" spans="1:25" s="29" customFormat="1" ht="19.5" customHeight="1">
      <c r="A23" s="77">
        <v>8</v>
      </c>
      <c r="B23" s="78"/>
      <c r="C23" s="7" t="s">
        <v>333</v>
      </c>
      <c r="D23" s="79"/>
      <c r="E23" s="80"/>
      <c r="F23" s="80"/>
      <c r="G23" s="80"/>
      <c r="H23" s="80"/>
      <c r="I23" s="81"/>
      <c r="J23" s="82">
        <v>3</v>
      </c>
      <c r="K23" s="82">
        <v>44</v>
      </c>
      <c r="L23" s="82">
        <v>0</v>
      </c>
      <c r="M23" s="83">
        <f t="shared" si="0"/>
        <v>224</v>
      </c>
      <c r="N23" s="84">
        <v>0</v>
      </c>
      <c r="O23" s="84">
        <v>275</v>
      </c>
      <c r="P23" s="84">
        <v>285</v>
      </c>
      <c r="Q23" s="84">
        <v>0</v>
      </c>
      <c r="R23" s="84">
        <v>0</v>
      </c>
      <c r="S23" s="84">
        <v>220</v>
      </c>
      <c r="T23" s="84">
        <v>255</v>
      </c>
      <c r="U23" s="84">
        <v>0</v>
      </c>
      <c r="V23" s="84">
        <v>0</v>
      </c>
      <c r="W23" s="85">
        <f t="shared" si="1"/>
        <v>460</v>
      </c>
      <c r="X23" s="84"/>
      <c r="Y23" s="86">
        <f t="shared" si="2"/>
        <v>1495</v>
      </c>
    </row>
    <row r="24" spans="1:25" s="29" customFormat="1" ht="19.5" customHeight="1">
      <c r="A24" s="77">
        <v>9</v>
      </c>
      <c r="B24" s="78"/>
      <c r="C24" s="7" t="s">
        <v>157</v>
      </c>
      <c r="D24" s="79"/>
      <c r="E24" s="80"/>
      <c r="F24" s="80"/>
      <c r="G24" s="80"/>
      <c r="H24" s="80"/>
      <c r="I24" s="81"/>
      <c r="J24" s="82">
        <v>4</v>
      </c>
      <c r="K24" s="82">
        <v>11</v>
      </c>
      <c r="L24" s="82">
        <v>4</v>
      </c>
      <c r="M24" s="83">
        <f t="shared" si="0"/>
        <v>251</v>
      </c>
      <c r="N24" s="84">
        <v>265</v>
      </c>
      <c r="O24" s="84">
        <v>230</v>
      </c>
      <c r="P24" s="84">
        <v>0</v>
      </c>
      <c r="Q24" s="84">
        <v>250</v>
      </c>
      <c r="R24" s="84">
        <v>0</v>
      </c>
      <c r="S24" s="84">
        <v>235</v>
      </c>
      <c r="T24" s="84">
        <v>200</v>
      </c>
      <c r="U24" s="84">
        <v>0</v>
      </c>
      <c r="V24" s="84">
        <v>0</v>
      </c>
      <c r="W24" s="85">
        <f t="shared" si="1"/>
        <v>190</v>
      </c>
      <c r="X24" s="84"/>
      <c r="Y24" s="86">
        <f t="shared" si="2"/>
        <v>1370</v>
      </c>
    </row>
    <row r="25" spans="1:25" s="29" customFormat="1" ht="19.5" customHeight="1">
      <c r="A25" s="77">
        <v>10</v>
      </c>
      <c r="B25" s="78"/>
      <c r="C25" s="7" t="s">
        <v>309</v>
      </c>
      <c r="D25" s="79"/>
      <c r="E25" s="80"/>
      <c r="F25" s="80"/>
      <c r="G25" s="80"/>
      <c r="H25" s="80"/>
      <c r="I25" s="81"/>
      <c r="J25" s="82">
        <v>5</v>
      </c>
      <c r="K25" s="82">
        <v>7</v>
      </c>
      <c r="L25" s="82">
        <v>9</v>
      </c>
      <c r="M25" s="83">
        <f t="shared" si="0"/>
        <v>307</v>
      </c>
      <c r="N25" s="84">
        <v>370</v>
      </c>
      <c r="O25" s="84">
        <v>285</v>
      </c>
      <c r="P25" s="84">
        <v>285</v>
      </c>
      <c r="Q25" s="84">
        <v>0</v>
      </c>
      <c r="R25" s="84">
        <v>0</v>
      </c>
      <c r="S25" s="84">
        <v>0</v>
      </c>
      <c r="T25" s="84">
        <v>285</v>
      </c>
      <c r="U25" s="84">
        <v>0</v>
      </c>
      <c r="V25" s="84">
        <v>280</v>
      </c>
      <c r="W25" s="85">
        <f t="shared" si="1"/>
        <v>-370</v>
      </c>
      <c r="X25" s="84"/>
      <c r="Y25" s="86">
        <f t="shared" si="2"/>
        <v>1135</v>
      </c>
    </row>
    <row r="26" spans="1:25" s="29" customFormat="1" ht="19.5" customHeight="1">
      <c r="A26" s="77">
        <v>11</v>
      </c>
      <c r="B26" s="78"/>
      <c r="C26" s="7" t="s">
        <v>143</v>
      </c>
      <c r="D26" s="79"/>
      <c r="E26" s="80"/>
      <c r="F26" s="80"/>
      <c r="G26" s="80"/>
      <c r="H26" s="80"/>
      <c r="I26" s="81"/>
      <c r="J26" s="82">
        <v>5</v>
      </c>
      <c r="K26" s="82">
        <v>24</v>
      </c>
      <c r="L26" s="82">
        <v>4</v>
      </c>
      <c r="M26" s="83">
        <f t="shared" si="0"/>
        <v>324</v>
      </c>
      <c r="N26" s="84">
        <v>0</v>
      </c>
      <c r="O26" s="84">
        <v>290</v>
      </c>
      <c r="P26" s="84">
        <v>205</v>
      </c>
      <c r="Q26" s="84">
        <v>0</v>
      </c>
      <c r="R26" s="84">
        <v>240</v>
      </c>
      <c r="S26" s="84">
        <v>220</v>
      </c>
      <c r="T26" s="84">
        <v>360</v>
      </c>
      <c r="U26" s="84">
        <v>0</v>
      </c>
      <c r="V26" s="84">
        <v>0</v>
      </c>
      <c r="W26" s="85">
        <f t="shared" si="1"/>
        <v>-540</v>
      </c>
      <c r="X26" s="84"/>
      <c r="Y26" s="86">
        <f t="shared" si="2"/>
        <v>775</v>
      </c>
    </row>
    <row r="27" spans="1:25" s="29" customFormat="1" ht="19.5" customHeight="1">
      <c r="A27" s="77">
        <v>12</v>
      </c>
      <c r="B27" s="78"/>
      <c r="C27" s="7" t="s">
        <v>355</v>
      </c>
      <c r="D27" s="79"/>
      <c r="E27" s="80"/>
      <c r="F27" s="80"/>
      <c r="G27" s="80"/>
      <c r="H27" s="80"/>
      <c r="I27" s="81"/>
      <c r="J27" s="82">
        <v>4</v>
      </c>
      <c r="K27" s="82">
        <v>45</v>
      </c>
      <c r="L27" s="82">
        <v>2</v>
      </c>
      <c r="M27" s="83">
        <f t="shared" si="0"/>
        <v>285</v>
      </c>
      <c r="N27" s="84">
        <v>0</v>
      </c>
      <c r="O27" s="84">
        <v>0</v>
      </c>
      <c r="P27" s="84">
        <v>0</v>
      </c>
      <c r="Q27" s="84">
        <v>300</v>
      </c>
      <c r="R27" s="84">
        <v>0</v>
      </c>
      <c r="S27" s="84">
        <v>0</v>
      </c>
      <c r="T27" s="84">
        <v>235</v>
      </c>
      <c r="U27" s="84">
        <v>0</v>
      </c>
      <c r="V27" s="84">
        <v>350</v>
      </c>
      <c r="W27" s="85">
        <f t="shared" si="1"/>
        <v>-150</v>
      </c>
      <c r="X27" s="84"/>
      <c r="Y27" s="86">
        <f t="shared" si="2"/>
        <v>735</v>
      </c>
    </row>
    <row r="28" spans="1:25" s="29" customFormat="1" ht="19.5" customHeight="1">
      <c r="A28" s="77">
        <v>13</v>
      </c>
      <c r="B28" s="78"/>
      <c r="C28" s="7" t="s">
        <v>331</v>
      </c>
      <c r="D28" s="79"/>
      <c r="E28" s="80"/>
      <c r="F28" s="80"/>
      <c r="G28" s="80"/>
      <c r="H28" s="80"/>
      <c r="I28" s="81"/>
      <c r="J28" s="82">
        <v>6</v>
      </c>
      <c r="K28" s="82">
        <v>53</v>
      </c>
      <c r="L28" s="82">
        <v>9</v>
      </c>
      <c r="M28" s="83">
        <f t="shared" si="0"/>
        <v>413</v>
      </c>
      <c r="N28" s="84">
        <v>240</v>
      </c>
      <c r="O28" s="84">
        <v>290</v>
      </c>
      <c r="P28" s="84">
        <v>0</v>
      </c>
      <c r="Q28" s="84">
        <v>330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5">
        <f t="shared" si="1"/>
        <v>-1430</v>
      </c>
      <c r="X28" s="84"/>
      <c r="Y28" s="86">
        <f t="shared" si="2"/>
        <v>-570</v>
      </c>
    </row>
    <row r="29" spans="1:25" s="29" customFormat="1" ht="19.5" customHeight="1">
      <c r="A29" s="66"/>
      <c r="B29" s="28"/>
      <c r="C29" s="9">
        <f>+COUNTA(C16:C28)</f>
        <v>13</v>
      </c>
      <c r="D29" s="67"/>
      <c r="E29" s="28"/>
      <c r="F29" s="28"/>
      <c r="G29" s="28"/>
      <c r="H29" s="28"/>
      <c r="M29" s="88"/>
      <c r="N29" s="30"/>
      <c r="O29" s="30"/>
      <c r="P29" s="30"/>
      <c r="Q29" s="30"/>
      <c r="R29" s="30"/>
      <c r="S29" s="30"/>
      <c r="T29" s="30"/>
      <c r="V29" s="45"/>
      <c r="W29" s="30"/>
      <c r="Y29" s="45"/>
    </row>
    <row r="30" spans="1:25" s="29" customFormat="1" ht="19.5" customHeight="1">
      <c r="A30" s="66"/>
      <c r="B30" s="28"/>
      <c r="C30" s="28"/>
      <c r="D30" s="89"/>
      <c r="E30" s="28"/>
      <c r="F30" s="28"/>
      <c r="G30" s="28"/>
      <c r="H30" s="28"/>
      <c r="M30" s="87"/>
      <c r="N30" s="89"/>
      <c r="O30" s="30"/>
      <c r="P30" s="30"/>
      <c r="Q30" s="30"/>
      <c r="R30" s="30"/>
      <c r="S30" s="30"/>
      <c r="T30" s="30"/>
      <c r="V30" s="45"/>
      <c r="W30" s="30"/>
      <c r="Y30" s="45"/>
    </row>
    <row r="31" spans="1:25" s="29" customFormat="1" ht="19.5" customHeight="1">
      <c r="A31" s="66"/>
      <c r="B31" s="28"/>
      <c r="C31" s="28"/>
      <c r="D31" s="28"/>
      <c r="E31" s="28"/>
      <c r="F31" s="28"/>
      <c r="G31" s="28"/>
      <c r="H31" s="28"/>
      <c r="M31" s="87"/>
      <c r="N31" s="28"/>
      <c r="O31" s="30"/>
      <c r="P31" s="30"/>
      <c r="Q31" s="30"/>
      <c r="R31" s="30"/>
      <c r="S31" s="30"/>
      <c r="T31" s="30"/>
      <c r="V31" s="45"/>
      <c r="W31" s="30"/>
      <c r="Y31" s="45"/>
    </row>
    <row r="32" spans="1:25" s="29" customFormat="1" ht="19.5" customHeight="1">
      <c r="A32" s="66"/>
      <c r="B32" s="28"/>
      <c r="C32" s="28"/>
      <c r="D32" s="28"/>
      <c r="E32" s="28"/>
      <c r="F32" s="28"/>
      <c r="G32" s="28"/>
      <c r="H32" s="28"/>
      <c r="M32" s="90"/>
      <c r="N32" s="28"/>
      <c r="O32" s="30"/>
      <c r="P32" s="30"/>
      <c r="Q32" s="30"/>
      <c r="R32" s="30"/>
      <c r="S32" s="30"/>
      <c r="T32" s="30"/>
      <c r="V32" s="45"/>
      <c r="W32" s="30"/>
      <c r="Y32" s="45"/>
    </row>
    <row r="33" spans="1:25" s="29" customFormat="1" ht="19.5" customHeight="1">
      <c r="A33" s="66"/>
      <c r="B33" s="28"/>
      <c r="C33" s="28"/>
      <c r="D33" s="67"/>
      <c r="E33" s="28"/>
      <c r="F33" s="28"/>
      <c r="G33" s="28"/>
      <c r="H33" s="28"/>
      <c r="M33" s="88"/>
      <c r="N33" s="30"/>
      <c r="O33" s="30"/>
      <c r="P33" s="30"/>
      <c r="Q33" s="30"/>
      <c r="R33" s="30"/>
      <c r="S33" s="30"/>
      <c r="T33" s="30"/>
      <c r="V33" s="45"/>
      <c r="W33" s="30"/>
      <c r="Y33" s="45"/>
    </row>
    <row r="34" spans="1:25" s="29" customFormat="1" ht="19.5" customHeight="1">
      <c r="A34" s="66"/>
      <c r="B34" s="28"/>
      <c r="C34" s="28"/>
      <c r="D34" s="67"/>
      <c r="E34" s="28"/>
      <c r="F34" s="28"/>
      <c r="G34" s="28"/>
      <c r="H34" s="28"/>
      <c r="M34" s="88"/>
      <c r="N34" s="30"/>
      <c r="O34" s="30"/>
      <c r="P34" s="30"/>
      <c r="Q34" s="30"/>
      <c r="R34" s="30"/>
      <c r="S34" s="30"/>
      <c r="T34" s="30"/>
      <c r="V34" s="45"/>
      <c r="W34" s="30"/>
      <c r="Y34" s="45"/>
    </row>
    <row r="35" spans="1:23" s="29" customFormat="1" ht="19.5" customHeight="1">
      <c r="A35" s="66"/>
      <c r="B35" s="28"/>
      <c r="C35" s="28"/>
      <c r="D35" s="67"/>
      <c r="E35" s="28"/>
      <c r="F35" s="28"/>
      <c r="G35" s="28"/>
      <c r="H35" s="28"/>
      <c r="M35" s="88"/>
      <c r="N35" s="30"/>
      <c r="O35" s="30"/>
      <c r="P35" s="30"/>
      <c r="Q35" s="30"/>
      <c r="R35" s="30"/>
      <c r="S35" s="30"/>
      <c r="T35" s="30"/>
      <c r="W35" s="30"/>
    </row>
    <row r="36" spans="1:23" s="29" customFormat="1" ht="19.5" customHeight="1">
      <c r="A36" s="66"/>
      <c r="B36" s="28"/>
      <c r="C36" s="28"/>
      <c r="D36" s="67"/>
      <c r="E36" s="28"/>
      <c r="F36" s="28"/>
      <c r="G36" s="28"/>
      <c r="H36" s="28"/>
      <c r="M36" s="88"/>
      <c r="N36" s="30"/>
      <c r="O36" s="30"/>
      <c r="P36" s="30"/>
      <c r="Q36" s="30"/>
      <c r="R36" s="30"/>
      <c r="S36" s="30"/>
      <c r="T36" s="30"/>
      <c r="W36" s="30"/>
    </row>
    <row r="37" spans="1:23" s="29" customFormat="1" ht="19.5" customHeight="1">
      <c r="A37" s="66"/>
      <c r="B37" s="28"/>
      <c r="C37" s="28"/>
      <c r="D37" s="67"/>
      <c r="E37" s="28"/>
      <c r="F37" s="28"/>
      <c r="G37" s="28"/>
      <c r="H37" s="28"/>
      <c r="M37" s="88"/>
      <c r="N37" s="30"/>
      <c r="O37" s="30"/>
      <c r="P37" s="30"/>
      <c r="Q37" s="30"/>
      <c r="R37" s="30"/>
      <c r="S37" s="30"/>
      <c r="T37" s="30"/>
      <c r="W37" s="30"/>
    </row>
    <row r="38" spans="1:23" s="29" customFormat="1" ht="19.5" customHeight="1">
      <c r="A38" s="66"/>
      <c r="B38" s="28"/>
      <c r="C38" s="28"/>
      <c r="D38" s="67"/>
      <c r="E38" s="28"/>
      <c r="F38" s="28"/>
      <c r="G38" s="28"/>
      <c r="H38" s="28"/>
      <c r="M38" s="88"/>
      <c r="N38" s="30"/>
      <c r="O38" s="30"/>
      <c r="P38" s="30"/>
      <c r="Q38" s="30"/>
      <c r="R38" s="30"/>
      <c r="S38" s="30"/>
      <c r="T38" s="30"/>
      <c r="W38" s="30"/>
    </row>
    <row r="39" spans="1:23" s="29" customFormat="1" ht="19.5" customHeight="1">
      <c r="A39" s="66"/>
      <c r="B39" s="28"/>
      <c r="C39" s="28"/>
      <c r="D39" s="67"/>
      <c r="E39" s="28"/>
      <c r="F39" s="28"/>
      <c r="G39" s="28"/>
      <c r="H39" s="28"/>
      <c r="M39" s="88"/>
      <c r="N39" s="30"/>
      <c r="O39" s="30"/>
      <c r="P39" s="30"/>
      <c r="Q39" s="30"/>
      <c r="R39" s="30"/>
      <c r="S39" s="30"/>
      <c r="T39" s="30"/>
      <c r="W39" s="30"/>
    </row>
    <row r="40" spans="1:23" s="29" customFormat="1" ht="19.5" customHeight="1">
      <c r="A40" s="66"/>
      <c r="B40" s="28"/>
      <c r="C40" s="28"/>
      <c r="D40" s="67"/>
      <c r="E40" s="28"/>
      <c r="F40" s="28"/>
      <c r="G40" s="28"/>
      <c r="H40" s="28"/>
      <c r="M40" s="88"/>
      <c r="N40" s="30"/>
      <c r="O40" s="30"/>
      <c r="P40" s="30"/>
      <c r="Q40" s="30"/>
      <c r="R40" s="30"/>
      <c r="S40" s="30"/>
      <c r="T40" s="30"/>
      <c r="W40" s="30"/>
    </row>
    <row r="41" spans="1:23" s="29" customFormat="1" ht="19.5" customHeight="1">
      <c r="A41" s="66"/>
      <c r="B41" s="28"/>
      <c r="C41" s="28"/>
      <c r="E41" s="28"/>
      <c r="F41" s="28"/>
      <c r="G41" s="28"/>
      <c r="H41" s="28"/>
      <c r="M41" s="88"/>
      <c r="N41" s="30"/>
      <c r="O41" s="30"/>
      <c r="P41" s="30"/>
      <c r="Q41" s="30"/>
      <c r="R41" s="30"/>
      <c r="S41" s="30"/>
      <c r="T41" s="30"/>
      <c r="W41" s="30"/>
    </row>
    <row r="42" spans="1:23" s="29" customFormat="1" ht="19.5" customHeight="1">
      <c r="A42" s="66"/>
      <c r="B42" s="28"/>
      <c r="E42" s="28"/>
      <c r="F42" s="28"/>
      <c r="G42" s="28"/>
      <c r="H42" s="28"/>
      <c r="M42" s="30"/>
      <c r="N42" s="30"/>
      <c r="O42" s="30"/>
      <c r="P42" s="30"/>
      <c r="Q42" s="30"/>
      <c r="R42" s="30"/>
      <c r="S42" s="30"/>
      <c r="T42" s="30"/>
      <c r="W42" s="30"/>
    </row>
    <row r="43" spans="1:23" s="29" customFormat="1" ht="19.5" customHeight="1">
      <c r="A43" s="66"/>
      <c r="B43" s="28"/>
      <c r="E43" s="28"/>
      <c r="F43" s="28"/>
      <c r="G43" s="28"/>
      <c r="H43" s="28"/>
      <c r="M43" s="30"/>
      <c r="N43" s="30"/>
      <c r="O43" s="30"/>
      <c r="P43" s="30"/>
      <c r="Q43" s="30"/>
      <c r="R43" s="30"/>
      <c r="S43" s="30"/>
      <c r="T43" s="30"/>
      <c r="W43" s="30"/>
    </row>
    <row r="44" spans="1:23" s="29" customFormat="1" ht="19.5" customHeight="1">
      <c r="A44" s="66"/>
      <c r="B44" s="28"/>
      <c r="E44" s="28"/>
      <c r="F44" s="28"/>
      <c r="G44" s="28"/>
      <c r="H44" s="28"/>
      <c r="M44" s="30"/>
      <c r="N44" s="30"/>
      <c r="O44" s="30"/>
      <c r="P44" s="30"/>
      <c r="Q44" s="30"/>
      <c r="R44" s="30"/>
      <c r="S44" s="30"/>
      <c r="T44" s="30"/>
      <c r="W44" s="30"/>
    </row>
    <row r="45" spans="1:23" s="29" customFormat="1" ht="19.5" customHeight="1">
      <c r="A45" s="66"/>
      <c r="B45" s="28"/>
      <c r="E45" s="28"/>
      <c r="F45" s="28"/>
      <c r="G45" s="28"/>
      <c r="H45" s="28"/>
      <c r="M45" s="30"/>
      <c r="N45" s="30"/>
      <c r="O45" s="30"/>
      <c r="P45" s="30"/>
      <c r="Q45" s="30"/>
      <c r="R45" s="30"/>
      <c r="S45" s="30"/>
      <c r="T45" s="30"/>
      <c r="W45" s="30"/>
    </row>
    <row r="46" spans="1:23" s="29" customFormat="1" ht="19.5" customHeight="1">
      <c r="A46" s="66"/>
      <c r="B46" s="28"/>
      <c r="E46" s="28"/>
      <c r="F46" s="28"/>
      <c r="G46" s="28"/>
      <c r="H46" s="28"/>
      <c r="M46" s="30"/>
      <c r="N46" s="30"/>
      <c r="O46" s="30"/>
      <c r="P46" s="30"/>
      <c r="Q46" s="30"/>
      <c r="R46" s="30"/>
      <c r="S46" s="30"/>
      <c r="T46" s="30"/>
      <c r="W46" s="30"/>
    </row>
    <row r="47" spans="1:23" s="29" customFormat="1" ht="19.5" customHeight="1">
      <c r="A47" s="66"/>
      <c r="B47" s="28"/>
      <c r="E47" s="28"/>
      <c r="F47" s="28"/>
      <c r="G47" s="28"/>
      <c r="H47" s="28"/>
      <c r="M47" s="30"/>
      <c r="N47" s="30"/>
      <c r="O47" s="30"/>
      <c r="P47" s="30"/>
      <c r="Q47" s="30"/>
      <c r="R47" s="30"/>
      <c r="S47" s="30"/>
      <c r="T47" s="30"/>
      <c r="W47" s="30"/>
    </row>
    <row r="48" spans="1:23" s="29" customFormat="1" ht="19.5" customHeight="1">
      <c r="A48" s="66"/>
      <c r="B48" s="28"/>
      <c r="E48" s="28"/>
      <c r="F48" s="28"/>
      <c r="G48" s="28"/>
      <c r="H48" s="28"/>
      <c r="M48" s="30"/>
      <c r="N48" s="30"/>
      <c r="O48" s="30"/>
      <c r="P48" s="30"/>
      <c r="Q48" s="30"/>
      <c r="R48" s="30"/>
      <c r="S48" s="30"/>
      <c r="T48" s="30"/>
      <c r="W48" s="30"/>
    </row>
    <row r="49" spans="1:23" s="29" customFormat="1" ht="19.5" customHeight="1">
      <c r="A49" s="66"/>
      <c r="B49" s="28"/>
      <c r="E49" s="28"/>
      <c r="F49" s="28"/>
      <c r="G49" s="28"/>
      <c r="H49" s="28"/>
      <c r="M49" s="30"/>
      <c r="N49" s="30"/>
      <c r="O49" s="30"/>
      <c r="P49" s="30"/>
      <c r="Q49" s="30"/>
      <c r="R49" s="30"/>
      <c r="S49" s="30"/>
      <c r="T49" s="30"/>
      <c r="W49" s="30"/>
    </row>
    <row r="50" spans="1:23" s="29" customFormat="1" ht="19.5" customHeight="1">
      <c r="A50" s="66"/>
      <c r="B50" s="28"/>
      <c r="E50" s="28"/>
      <c r="F50" s="28"/>
      <c r="G50" s="28"/>
      <c r="H50" s="28"/>
      <c r="M50" s="30"/>
      <c r="N50" s="30"/>
      <c r="O50" s="30"/>
      <c r="P50" s="30"/>
      <c r="Q50" s="30"/>
      <c r="R50" s="30"/>
      <c r="S50" s="30"/>
      <c r="T50" s="30"/>
      <c r="W50" s="30"/>
    </row>
    <row r="51" spans="1:23" s="29" customFormat="1" ht="19.5" customHeight="1">
      <c r="A51" s="66"/>
      <c r="B51" s="28"/>
      <c r="E51" s="28"/>
      <c r="F51" s="28"/>
      <c r="G51" s="28"/>
      <c r="H51" s="28"/>
      <c r="M51" s="30"/>
      <c r="N51" s="30"/>
      <c r="O51" s="30"/>
      <c r="P51" s="30"/>
      <c r="Q51" s="30"/>
      <c r="R51" s="30"/>
      <c r="S51" s="30"/>
      <c r="T51" s="30"/>
      <c r="W51" s="30"/>
    </row>
    <row r="52" spans="1:23" s="29" customFormat="1" ht="19.5" customHeight="1">
      <c r="A52" s="66"/>
      <c r="B52" s="28"/>
      <c r="E52" s="28"/>
      <c r="F52" s="28"/>
      <c r="G52" s="28"/>
      <c r="H52" s="28"/>
      <c r="M52" s="30"/>
      <c r="N52" s="30"/>
      <c r="O52" s="30"/>
      <c r="P52" s="30"/>
      <c r="Q52" s="30"/>
      <c r="R52" s="30"/>
      <c r="S52" s="30"/>
      <c r="T52" s="30"/>
      <c r="W52" s="30"/>
    </row>
    <row r="53" spans="1:23" s="29" customFormat="1" ht="19.5" customHeight="1">
      <c r="A53" s="66"/>
      <c r="B53" s="28"/>
      <c r="E53" s="28"/>
      <c r="F53" s="28"/>
      <c r="G53" s="28"/>
      <c r="H53" s="28"/>
      <c r="M53" s="30"/>
      <c r="N53" s="30"/>
      <c r="O53" s="30"/>
      <c r="P53" s="30"/>
      <c r="Q53" s="30"/>
      <c r="R53" s="30"/>
      <c r="S53" s="30"/>
      <c r="T53" s="30"/>
      <c r="W53" s="30"/>
    </row>
    <row r="54" spans="1:23" s="29" customFormat="1" ht="19.5" customHeight="1">
      <c r="A54" s="66"/>
      <c r="B54" s="28"/>
      <c r="E54" s="28"/>
      <c r="F54" s="28"/>
      <c r="G54" s="28"/>
      <c r="H54" s="28"/>
      <c r="M54" s="30"/>
      <c r="N54" s="30"/>
      <c r="O54" s="30"/>
      <c r="P54" s="30"/>
      <c r="Q54" s="30"/>
      <c r="R54" s="30"/>
      <c r="S54" s="30"/>
      <c r="T54" s="30"/>
      <c r="W54" s="30"/>
    </row>
    <row r="55" spans="1:23" s="29" customFormat="1" ht="19.5" customHeight="1">
      <c r="A55" s="66"/>
      <c r="B55" s="28"/>
      <c r="E55" s="28"/>
      <c r="F55" s="28"/>
      <c r="G55" s="28"/>
      <c r="H55" s="28"/>
      <c r="M55" s="30"/>
      <c r="N55" s="30"/>
      <c r="O55" s="30"/>
      <c r="P55" s="30"/>
      <c r="Q55" s="30"/>
      <c r="R55" s="30"/>
      <c r="S55" s="30"/>
      <c r="T55" s="30"/>
      <c r="W55" s="30"/>
    </row>
    <row r="56" spans="1:23" s="29" customFormat="1" ht="19.5" customHeight="1">
      <c r="A56" s="66"/>
      <c r="B56" s="28"/>
      <c r="E56" s="28"/>
      <c r="F56" s="28"/>
      <c r="G56" s="28"/>
      <c r="H56" s="28"/>
      <c r="M56" s="30"/>
      <c r="N56" s="30"/>
      <c r="O56" s="30"/>
      <c r="P56" s="30"/>
      <c r="Q56" s="30"/>
      <c r="R56" s="30"/>
      <c r="S56" s="30"/>
      <c r="T56" s="30"/>
      <c r="W56" s="30"/>
    </row>
    <row r="57" spans="1:23" s="29" customFormat="1" ht="19.5" customHeight="1">
      <c r="A57" s="66"/>
      <c r="B57" s="28"/>
      <c r="E57" s="28"/>
      <c r="F57" s="28"/>
      <c r="G57" s="28"/>
      <c r="H57" s="28"/>
      <c r="M57" s="30"/>
      <c r="N57" s="30"/>
      <c r="O57" s="30"/>
      <c r="P57" s="30"/>
      <c r="Q57" s="30"/>
      <c r="R57" s="30"/>
      <c r="S57" s="30"/>
      <c r="T57" s="30"/>
      <c r="W57" s="30"/>
    </row>
    <row r="58" spans="1:23" s="29" customFormat="1" ht="19.5" customHeight="1">
      <c r="A58" s="66"/>
      <c r="B58" s="28"/>
      <c r="E58" s="28"/>
      <c r="F58" s="28"/>
      <c r="G58" s="28"/>
      <c r="H58" s="28"/>
      <c r="M58" s="30"/>
      <c r="N58" s="30"/>
      <c r="O58" s="30"/>
      <c r="P58" s="30"/>
      <c r="Q58" s="30"/>
      <c r="R58" s="30"/>
      <c r="S58" s="30"/>
      <c r="T58" s="30"/>
      <c r="W58" s="30"/>
    </row>
    <row r="59" spans="1:23" s="29" customFormat="1" ht="19.5" customHeight="1">
      <c r="A59" s="66"/>
      <c r="B59" s="28"/>
      <c r="E59" s="28"/>
      <c r="F59" s="28"/>
      <c r="G59" s="28"/>
      <c r="H59" s="28"/>
      <c r="M59" s="30"/>
      <c r="N59" s="30"/>
      <c r="O59" s="30"/>
      <c r="P59" s="30"/>
      <c r="Q59" s="30"/>
      <c r="R59" s="30"/>
      <c r="S59" s="30"/>
      <c r="T59" s="30"/>
      <c r="W59" s="30"/>
    </row>
    <row r="60" spans="1:23" s="29" customFormat="1" ht="19.5" customHeight="1">
      <c r="A60" s="66"/>
      <c r="B60" s="28"/>
      <c r="E60" s="28"/>
      <c r="F60" s="28"/>
      <c r="G60" s="28"/>
      <c r="H60" s="28"/>
      <c r="M60" s="30"/>
      <c r="N60" s="30"/>
      <c r="O60" s="30"/>
      <c r="P60" s="30"/>
      <c r="Q60" s="30"/>
      <c r="R60" s="30"/>
      <c r="S60" s="30"/>
      <c r="T60" s="30"/>
      <c r="W60" s="30"/>
    </row>
    <row r="61" spans="1:23" s="29" customFormat="1" ht="19.5" customHeight="1">
      <c r="A61" s="66"/>
      <c r="B61" s="28"/>
      <c r="E61" s="28"/>
      <c r="F61" s="28"/>
      <c r="G61" s="28"/>
      <c r="H61" s="28"/>
      <c r="M61" s="30"/>
      <c r="N61" s="30"/>
      <c r="O61" s="30"/>
      <c r="P61" s="30"/>
      <c r="Q61" s="30"/>
      <c r="R61" s="30"/>
      <c r="S61" s="30"/>
      <c r="T61" s="30"/>
      <c r="W61" s="30"/>
    </row>
    <row r="62" spans="1:23" s="29" customFormat="1" ht="19.5" customHeight="1">
      <c r="A62" s="66"/>
      <c r="B62" s="28"/>
      <c r="E62" s="28"/>
      <c r="F62" s="28"/>
      <c r="G62" s="28"/>
      <c r="H62" s="28"/>
      <c r="M62" s="30"/>
      <c r="N62" s="30"/>
      <c r="O62" s="30"/>
      <c r="P62" s="30"/>
      <c r="Q62" s="30"/>
      <c r="R62" s="30"/>
      <c r="S62" s="30"/>
      <c r="T62" s="30"/>
      <c r="W62" s="30"/>
    </row>
    <row r="63" spans="1:23" s="29" customFormat="1" ht="19.5" customHeight="1">
      <c r="A63" s="66"/>
      <c r="B63" s="28"/>
      <c r="E63" s="28"/>
      <c r="F63" s="28"/>
      <c r="G63" s="28"/>
      <c r="H63" s="28"/>
      <c r="M63" s="30"/>
      <c r="N63" s="30"/>
      <c r="O63" s="30"/>
      <c r="P63" s="30"/>
      <c r="Q63" s="30"/>
      <c r="R63" s="30"/>
      <c r="S63" s="30"/>
      <c r="T63" s="30"/>
      <c r="W63" s="30"/>
    </row>
    <row r="64" spans="1:23" s="29" customFormat="1" ht="19.5" customHeight="1">
      <c r="A64" s="66"/>
      <c r="B64" s="28"/>
      <c r="E64" s="28"/>
      <c r="F64" s="28"/>
      <c r="G64" s="28"/>
      <c r="H64" s="28"/>
      <c r="M64" s="30"/>
      <c r="N64" s="30"/>
      <c r="O64" s="30"/>
      <c r="P64" s="30"/>
      <c r="Q64" s="30"/>
      <c r="R64" s="30"/>
      <c r="S64" s="30"/>
      <c r="T64" s="30"/>
      <c r="W64" s="30"/>
    </row>
    <row r="65" spans="1:23" s="29" customFormat="1" ht="19.5" customHeight="1">
      <c r="A65" s="66"/>
      <c r="B65" s="28"/>
      <c r="E65" s="28"/>
      <c r="F65" s="28"/>
      <c r="G65" s="28"/>
      <c r="H65" s="28"/>
      <c r="M65" s="30"/>
      <c r="N65" s="30"/>
      <c r="O65" s="30"/>
      <c r="P65" s="30"/>
      <c r="Q65" s="30"/>
      <c r="R65" s="30"/>
      <c r="S65" s="30"/>
      <c r="T65" s="30"/>
      <c r="W65" s="30"/>
    </row>
    <row r="66" spans="1:23" s="29" customFormat="1" ht="19.5" customHeight="1">
      <c r="A66" s="66"/>
      <c r="B66" s="28"/>
      <c r="E66" s="28"/>
      <c r="F66" s="28"/>
      <c r="G66" s="28"/>
      <c r="H66" s="28"/>
      <c r="M66" s="30"/>
      <c r="N66" s="30"/>
      <c r="O66" s="30"/>
      <c r="P66" s="30"/>
      <c r="Q66" s="30"/>
      <c r="R66" s="30"/>
      <c r="S66" s="30"/>
      <c r="T66" s="30"/>
      <c r="W66" s="30"/>
    </row>
    <row r="67" spans="1:23" s="29" customFormat="1" ht="19.5" customHeight="1">
      <c r="A67" s="66"/>
      <c r="B67" s="28"/>
      <c r="E67" s="28"/>
      <c r="F67" s="28"/>
      <c r="G67" s="28"/>
      <c r="H67" s="28"/>
      <c r="M67" s="30"/>
      <c r="N67" s="30"/>
      <c r="O67" s="30"/>
      <c r="P67" s="30"/>
      <c r="Q67" s="30"/>
      <c r="R67" s="30"/>
      <c r="S67" s="30"/>
      <c r="T67" s="30"/>
      <c r="W67" s="30"/>
    </row>
    <row r="68" spans="1:23" s="29" customFormat="1" ht="19.5" customHeight="1">
      <c r="A68" s="66"/>
      <c r="B68" s="28"/>
      <c r="E68" s="28"/>
      <c r="F68" s="28"/>
      <c r="G68" s="28"/>
      <c r="H68" s="28"/>
      <c r="M68" s="30"/>
      <c r="N68" s="30"/>
      <c r="O68" s="30"/>
      <c r="P68" s="30"/>
      <c r="Q68" s="30"/>
      <c r="R68" s="30"/>
      <c r="S68" s="30"/>
      <c r="T68" s="30"/>
      <c r="W68" s="30"/>
    </row>
    <row r="69" spans="1:23" s="29" customFormat="1" ht="19.5" customHeight="1">
      <c r="A69" s="66"/>
      <c r="B69" s="28"/>
      <c r="E69" s="28"/>
      <c r="F69" s="28"/>
      <c r="G69" s="28"/>
      <c r="H69" s="28"/>
      <c r="M69" s="30"/>
      <c r="N69" s="30"/>
      <c r="O69" s="30"/>
      <c r="P69" s="30"/>
      <c r="Q69" s="30"/>
      <c r="R69" s="30"/>
      <c r="S69" s="30"/>
      <c r="T69" s="30"/>
      <c r="W69" s="30"/>
    </row>
    <row r="70" spans="1:23" s="29" customFormat="1" ht="19.5" customHeight="1">
      <c r="A70" s="66"/>
      <c r="B70" s="28"/>
      <c r="E70" s="28"/>
      <c r="F70" s="28"/>
      <c r="G70" s="28"/>
      <c r="H70" s="28"/>
      <c r="M70" s="30"/>
      <c r="N70" s="30"/>
      <c r="O70" s="30"/>
      <c r="P70" s="30"/>
      <c r="Q70" s="30"/>
      <c r="R70" s="30"/>
      <c r="S70" s="30"/>
      <c r="T70" s="30"/>
      <c r="W70" s="30"/>
    </row>
    <row r="71" spans="1:23" s="29" customFormat="1" ht="19.5" customHeight="1">
      <c r="A71" s="66"/>
      <c r="B71" s="28"/>
      <c r="E71" s="28"/>
      <c r="F71" s="28"/>
      <c r="G71" s="28"/>
      <c r="H71" s="28"/>
      <c r="M71" s="30"/>
      <c r="N71" s="30"/>
      <c r="O71" s="30"/>
      <c r="P71" s="30"/>
      <c r="Q71" s="30"/>
      <c r="R71" s="30"/>
      <c r="S71" s="30"/>
      <c r="T71" s="30"/>
      <c r="W71" s="30"/>
    </row>
    <row r="72" spans="1:23" s="29" customFormat="1" ht="19.5" customHeight="1">
      <c r="A72" s="66"/>
      <c r="B72" s="28"/>
      <c r="E72" s="28"/>
      <c r="F72" s="28"/>
      <c r="G72" s="28"/>
      <c r="H72" s="28"/>
      <c r="M72" s="30"/>
      <c r="N72" s="30"/>
      <c r="O72" s="30"/>
      <c r="P72" s="30"/>
      <c r="Q72" s="30"/>
      <c r="R72" s="30"/>
      <c r="S72" s="30"/>
      <c r="T72" s="30"/>
      <c r="W72" s="30"/>
    </row>
    <row r="73" spans="1:23" s="29" customFormat="1" ht="19.5" customHeight="1">
      <c r="A73" s="66"/>
      <c r="B73" s="28"/>
      <c r="E73" s="28"/>
      <c r="F73" s="28"/>
      <c r="G73" s="28"/>
      <c r="H73" s="28"/>
      <c r="M73" s="30"/>
      <c r="N73" s="30"/>
      <c r="O73" s="30"/>
      <c r="P73" s="30"/>
      <c r="Q73" s="30"/>
      <c r="R73" s="30"/>
      <c r="S73" s="30"/>
      <c r="T73" s="30"/>
      <c r="W73" s="30"/>
    </row>
    <row r="74" spans="1:23" s="29" customFormat="1" ht="19.5" customHeight="1">
      <c r="A74" s="66"/>
      <c r="B74" s="28"/>
      <c r="E74" s="28"/>
      <c r="F74" s="28"/>
      <c r="G74" s="28"/>
      <c r="H74" s="28"/>
      <c r="M74" s="30"/>
      <c r="N74" s="30"/>
      <c r="O74" s="30"/>
      <c r="P74" s="30"/>
      <c r="Q74" s="30"/>
      <c r="R74" s="30"/>
      <c r="S74" s="30"/>
      <c r="T74" s="30"/>
      <c r="W74" s="30"/>
    </row>
    <row r="75" spans="1:23" s="29" customFormat="1" ht="19.5" customHeight="1">
      <c r="A75" s="66"/>
      <c r="B75" s="28"/>
      <c r="E75" s="28"/>
      <c r="F75" s="28"/>
      <c r="G75" s="28"/>
      <c r="H75" s="28"/>
      <c r="M75" s="30"/>
      <c r="N75" s="30"/>
      <c r="O75" s="30"/>
      <c r="P75" s="30"/>
      <c r="Q75" s="30"/>
      <c r="R75" s="30"/>
      <c r="S75" s="30"/>
      <c r="T75" s="30"/>
      <c r="W75" s="30"/>
    </row>
    <row r="76" spans="1:23" s="29" customFormat="1" ht="19.5" customHeight="1">
      <c r="A76" s="66"/>
      <c r="B76" s="28"/>
      <c r="E76" s="28"/>
      <c r="F76" s="28"/>
      <c r="G76" s="28"/>
      <c r="H76" s="28"/>
      <c r="M76" s="30"/>
      <c r="N76" s="30"/>
      <c r="O76" s="30"/>
      <c r="P76" s="30"/>
      <c r="Q76" s="30"/>
      <c r="R76" s="30"/>
      <c r="S76" s="30"/>
      <c r="T76" s="30"/>
      <c r="W76" s="30"/>
    </row>
    <row r="77" spans="1:23" s="29" customFormat="1" ht="19.5" customHeight="1">
      <c r="A77" s="66"/>
      <c r="B77" s="28"/>
      <c r="E77" s="28"/>
      <c r="F77" s="28"/>
      <c r="G77" s="28"/>
      <c r="H77" s="28"/>
      <c r="M77" s="30"/>
      <c r="N77" s="30"/>
      <c r="O77" s="30"/>
      <c r="P77" s="30"/>
      <c r="Q77" s="30"/>
      <c r="R77" s="30"/>
      <c r="S77" s="30"/>
      <c r="T77" s="30"/>
      <c r="W77" s="30"/>
    </row>
    <row r="78" spans="1:23" s="29" customFormat="1" ht="19.5" customHeight="1">
      <c r="A78" s="66"/>
      <c r="B78" s="28"/>
      <c r="E78" s="28"/>
      <c r="F78" s="28"/>
      <c r="G78" s="28"/>
      <c r="H78" s="28"/>
      <c r="M78" s="30"/>
      <c r="N78" s="30"/>
      <c r="O78" s="30"/>
      <c r="P78" s="30"/>
      <c r="Q78" s="30"/>
      <c r="R78" s="30"/>
      <c r="S78" s="30"/>
      <c r="T78" s="30"/>
      <c r="W78" s="30"/>
    </row>
    <row r="79" spans="1:23" s="29" customFormat="1" ht="19.5" customHeight="1">
      <c r="A79" s="66"/>
      <c r="B79" s="28"/>
      <c r="E79" s="28"/>
      <c r="F79" s="28"/>
      <c r="G79" s="28"/>
      <c r="H79" s="28"/>
      <c r="M79" s="30"/>
      <c r="N79" s="30"/>
      <c r="O79" s="30"/>
      <c r="P79" s="30"/>
      <c r="Q79" s="30"/>
      <c r="R79" s="30"/>
      <c r="S79" s="30"/>
      <c r="T79" s="30"/>
      <c r="W79" s="30"/>
    </row>
    <row r="80" spans="1:23" s="29" customFormat="1" ht="19.5" customHeight="1">
      <c r="A80" s="66"/>
      <c r="B80" s="28"/>
      <c r="E80" s="28"/>
      <c r="F80" s="28"/>
      <c r="G80" s="28"/>
      <c r="H80" s="28"/>
      <c r="M80" s="30"/>
      <c r="N80" s="30"/>
      <c r="O80" s="30"/>
      <c r="P80" s="30"/>
      <c r="Q80" s="30"/>
      <c r="R80" s="30"/>
      <c r="S80" s="30"/>
      <c r="T80" s="30"/>
      <c r="W80" s="30"/>
    </row>
    <row r="81" spans="1:23" s="29" customFormat="1" ht="19.5" customHeight="1">
      <c r="A81" s="66"/>
      <c r="B81" s="28"/>
      <c r="E81" s="28"/>
      <c r="F81" s="28"/>
      <c r="G81" s="28"/>
      <c r="H81" s="28"/>
      <c r="M81" s="30"/>
      <c r="N81" s="30"/>
      <c r="O81" s="30"/>
      <c r="P81" s="30"/>
      <c r="Q81" s="30"/>
      <c r="R81" s="30"/>
      <c r="S81" s="30"/>
      <c r="T81" s="30"/>
      <c r="W81" s="30"/>
    </row>
    <row r="82" spans="1:23" s="29" customFormat="1" ht="19.5" customHeight="1">
      <c r="A82" s="66"/>
      <c r="B82" s="28"/>
      <c r="E82" s="28"/>
      <c r="F82" s="28"/>
      <c r="G82" s="28"/>
      <c r="H82" s="28"/>
      <c r="M82" s="30"/>
      <c r="N82" s="30"/>
      <c r="O82" s="30"/>
      <c r="P82" s="30"/>
      <c r="Q82" s="30"/>
      <c r="R82" s="30"/>
      <c r="S82" s="30"/>
      <c r="T82" s="30"/>
      <c r="W82" s="30"/>
    </row>
    <row r="83" spans="1:23" s="29" customFormat="1" ht="19.5" customHeight="1">
      <c r="A83" s="66"/>
      <c r="B83" s="28"/>
      <c r="E83" s="28"/>
      <c r="F83" s="28"/>
      <c r="G83" s="28"/>
      <c r="H83" s="28"/>
      <c r="M83" s="30"/>
      <c r="N83" s="30"/>
      <c r="O83" s="30"/>
      <c r="P83" s="30"/>
      <c r="Q83" s="30"/>
      <c r="R83" s="30"/>
      <c r="S83" s="30"/>
      <c r="T83" s="30"/>
      <c r="W83" s="30"/>
    </row>
    <row r="84" spans="1:23" s="29" customFormat="1" ht="19.5" customHeight="1">
      <c r="A84" s="66"/>
      <c r="B84" s="28"/>
      <c r="E84" s="28"/>
      <c r="F84" s="28"/>
      <c r="G84" s="28"/>
      <c r="H84" s="28"/>
      <c r="M84" s="30"/>
      <c r="N84" s="30"/>
      <c r="O84" s="30"/>
      <c r="P84" s="30"/>
      <c r="Q84" s="30"/>
      <c r="R84" s="30"/>
      <c r="S84" s="30"/>
      <c r="T84" s="30"/>
      <c r="W84" s="30"/>
    </row>
    <row r="85" spans="1:23" s="29" customFormat="1" ht="19.5" customHeight="1">
      <c r="A85" s="66"/>
      <c r="B85" s="28"/>
      <c r="E85" s="28"/>
      <c r="F85" s="28"/>
      <c r="G85" s="28"/>
      <c r="H85" s="28"/>
      <c r="M85" s="30"/>
      <c r="N85" s="30"/>
      <c r="O85" s="30"/>
      <c r="P85" s="30"/>
      <c r="Q85" s="30"/>
      <c r="R85" s="30"/>
      <c r="S85" s="30"/>
      <c r="T85" s="30"/>
      <c r="W85" s="30"/>
    </row>
    <row r="86" spans="1:23" s="29" customFormat="1" ht="19.5" customHeight="1">
      <c r="A86" s="66"/>
      <c r="B86" s="28"/>
      <c r="E86" s="28"/>
      <c r="F86" s="28"/>
      <c r="G86" s="28"/>
      <c r="H86" s="28"/>
      <c r="M86" s="30"/>
      <c r="N86" s="30"/>
      <c r="O86" s="30"/>
      <c r="P86" s="30"/>
      <c r="Q86" s="30"/>
      <c r="R86" s="30"/>
      <c r="S86" s="30"/>
      <c r="T86" s="30"/>
      <c r="W86" s="30"/>
    </row>
    <row r="87" spans="1:23" s="29" customFormat="1" ht="19.5" customHeight="1">
      <c r="A87" s="66"/>
      <c r="B87" s="28"/>
      <c r="E87" s="28"/>
      <c r="F87" s="28"/>
      <c r="G87" s="28"/>
      <c r="H87" s="28"/>
      <c r="M87" s="30"/>
      <c r="N87" s="30"/>
      <c r="O87" s="30"/>
      <c r="P87" s="30"/>
      <c r="Q87" s="30"/>
      <c r="R87" s="30"/>
      <c r="S87" s="30"/>
      <c r="T87" s="30"/>
      <c r="W87" s="30"/>
    </row>
    <row r="88" spans="1:23" s="29" customFormat="1" ht="19.5" customHeight="1">
      <c r="A88" s="66"/>
      <c r="B88" s="28"/>
      <c r="E88" s="28"/>
      <c r="F88" s="28"/>
      <c r="G88" s="28"/>
      <c r="H88" s="28"/>
      <c r="M88" s="30"/>
      <c r="N88" s="30"/>
      <c r="O88" s="30"/>
      <c r="P88" s="30"/>
      <c r="Q88" s="30"/>
      <c r="R88" s="30"/>
      <c r="S88" s="30"/>
      <c r="T88" s="30"/>
      <c r="W88" s="30"/>
    </row>
    <row r="89" spans="1:23" s="29" customFormat="1" ht="19.5" customHeight="1">
      <c r="A89" s="66"/>
      <c r="B89" s="28"/>
      <c r="E89" s="28"/>
      <c r="F89" s="28"/>
      <c r="G89" s="28"/>
      <c r="H89" s="28"/>
      <c r="M89" s="30"/>
      <c r="N89" s="30"/>
      <c r="O89" s="30"/>
      <c r="P89" s="30"/>
      <c r="Q89" s="30"/>
      <c r="R89" s="30"/>
      <c r="S89" s="30"/>
      <c r="T89" s="30"/>
      <c r="W89" s="30"/>
    </row>
    <row r="90" spans="1:23" s="29" customFormat="1" ht="19.5" customHeight="1">
      <c r="A90" s="66"/>
      <c r="B90" s="28"/>
      <c r="E90" s="28"/>
      <c r="F90" s="28"/>
      <c r="G90" s="28"/>
      <c r="H90" s="28"/>
      <c r="M90" s="30"/>
      <c r="N90" s="30"/>
      <c r="O90" s="30"/>
      <c r="P90" s="30"/>
      <c r="Q90" s="30"/>
      <c r="R90" s="30"/>
      <c r="S90" s="30"/>
      <c r="T90" s="30"/>
      <c r="W90" s="30"/>
    </row>
    <row r="91" spans="1:23" s="29" customFormat="1" ht="19.5" customHeight="1">
      <c r="A91" s="66"/>
      <c r="B91" s="28"/>
      <c r="E91" s="28"/>
      <c r="F91" s="28"/>
      <c r="G91" s="28"/>
      <c r="H91" s="28"/>
      <c r="M91" s="30"/>
      <c r="N91" s="30"/>
      <c r="O91" s="30"/>
      <c r="P91" s="30"/>
      <c r="Q91" s="30"/>
      <c r="R91" s="30"/>
      <c r="S91" s="30"/>
      <c r="T91" s="30"/>
      <c r="W91" s="30"/>
    </row>
    <row r="92" spans="1:23" s="29" customFormat="1" ht="19.5" customHeight="1">
      <c r="A92" s="66"/>
      <c r="B92" s="28"/>
      <c r="E92" s="28"/>
      <c r="F92" s="28"/>
      <c r="G92" s="28"/>
      <c r="H92" s="28"/>
      <c r="M92" s="30"/>
      <c r="N92" s="30"/>
      <c r="O92" s="30"/>
      <c r="P92" s="30"/>
      <c r="Q92" s="30"/>
      <c r="R92" s="30"/>
      <c r="S92" s="30"/>
      <c r="T92" s="30"/>
      <c r="W92" s="30"/>
    </row>
    <row r="93" spans="1:23" s="29" customFormat="1" ht="19.5" customHeight="1">
      <c r="A93" s="66"/>
      <c r="B93" s="28"/>
      <c r="E93" s="28"/>
      <c r="F93" s="28"/>
      <c r="G93" s="28"/>
      <c r="H93" s="28"/>
      <c r="M93" s="30"/>
      <c r="N93" s="30"/>
      <c r="O93" s="30"/>
      <c r="P93" s="30"/>
      <c r="Q93" s="30"/>
      <c r="R93" s="30"/>
      <c r="S93" s="30"/>
      <c r="T93" s="30"/>
      <c r="W93" s="30"/>
    </row>
    <row r="94" spans="1:23" s="29" customFormat="1" ht="19.5" customHeight="1">
      <c r="A94" s="66"/>
      <c r="B94" s="28"/>
      <c r="E94" s="28"/>
      <c r="F94" s="28"/>
      <c r="G94" s="28"/>
      <c r="H94" s="28"/>
      <c r="M94" s="30"/>
      <c r="N94" s="30"/>
      <c r="O94" s="30"/>
      <c r="P94" s="30"/>
      <c r="Q94" s="30"/>
      <c r="R94" s="30"/>
      <c r="S94" s="30"/>
      <c r="T94" s="30"/>
      <c r="W94" s="30"/>
    </row>
    <row r="95" spans="1:23" s="29" customFormat="1" ht="19.5" customHeight="1">
      <c r="A95" s="66"/>
      <c r="B95" s="28"/>
      <c r="E95" s="28"/>
      <c r="F95" s="28"/>
      <c r="G95" s="28"/>
      <c r="H95" s="28"/>
      <c r="M95" s="30"/>
      <c r="N95" s="30"/>
      <c r="O95" s="30"/>
      <c r="P95" s="30"/>
      <c r="Q95" s="30"/>
      <c r="R95" s="30"/>
      <c r="S95" s="30"/>
      <c r="T95" s="30"/>
      <c r="W95" s="30"/>
    </row>
    <row r="96" spans="1:23" s="29" customFormat="1" ht="19.5" customHeight="1">
      <c r="A96" s="66"/>
      <c r="B96" s="28"/>
      <c r="E96" s="28"/>
      <c r="F96" s="28"/>
      <c r="G96" s="28"/>
      <c r="H96" s="28"/>
      <c r="M96" s="30"/>
      <c r="N96" s="30"/>
      <c r="O96" s="30"/>
      <c r="P96" s="30"/>
      <c r="Q96" s="30"/>
      <c r="R96" s="30"/>
      <c r="S96" s="30"/>
      <c r="T96" s="30"/>
      <c r="W96" s="30"/>
    </row>
    <row r="97" spans="1:23" s="29" customFormat="1" ht="19.5" customHeight="1">
      <c r="A97" s="66"/>
      <c r="B97" s="28"/>
      <c r="E97" s="28"/>
      <c r="F97" s="28"/>
      <c r="G97" s="28"/>
      <c r="H97" s="28"/>
      <c r="M97" s="30"/>
      <c r="N97" s="30"/>
      <c r="O97" s="30"/>
      <c r="P97" s="30"/>
      <c r="Q97" s="30"/>
      <c r="R97" s="30"/>
      <c r="S97" s="30"/>
      <c r="T97" s="30"/>
      <c r="W97" s="30"/>
    </row>
    <row r="98" spans="1:23" s="29" customFormat="1" ht="19.5" customHeight="1">
      <c r="A98" s="66"/>
      <c r="B98" s="28"/>
      <c r="E98" s="28"/>
      <c r="F98" s="28"/>
      <c r="G98" s="28"/>
      <c r="H98" s="28"/>
      <c r="M98" s="30"/>
      <c r="N98" s="30"/>
      <c r="O98" s="30"/>
      <c r="P98" s="30"/>
      <c r="Q98" s="30"/>
      <c r="R98" s="30"/>
      <c r="S98" s="30"/>
      <c r="T98" s="30"/>
      <c r="W98" s="30"/>
    </row>
    <row r="99" spans="1:23" s="29" customFormat="1" ht="15">
      <c r="A99" s="66"/>
      <c r="B99" s="28"/>
      <c r="E99" s="28"/>
      <c r="F99" s="28"/>
      <c r="G99" s="28"/>
      <c r="H99" s="28"/>
      <c r="M99" s="30"/>
      <c r="N99" s="30"/>
      <c r="O99" s="30"/>
      <c r="P99" s="30"/>
      <c r="Q99" s="30"/>
      <c r="R99" s="30"/>
      <c r="S99" s="30"/>
      <c r="T99" s="30"/>
      <c r="W99" s="30"/>
    </row>
    <row r="100" spans="1:23" s="29" customFormat="1" ht="15">
      <c r="A100" s="66"/>
      <c r="B100" s="28"/>
      <c r="E100" s="28"/>
      <c r="F100" s="28"/>
      <c r="G100" s="28"/>
      <c r="H100" s="28"/>
      <c r="M100" s="30"/>
      <c r="N100" s="30"/>
      <c r="O100" s="30"/>
      <c r="P100" s="30"/>
      <c r="Q100" s="30"/>
      <c r="R100" s="30"/>
      <c r="S100" s="30"/>
      <c r="T100" s="30"/>
      <c r="W100" s="30"/>
    </row>
    <row r="101" spans="1:23" s="29" customFormat="1" ht="15">
      <c r="A101" s="66"/>
      <c r="B101" s="28"/>
      <c r="E101" s="28"/>
      <c r="F101" s="28"/>
      <c r="G101" s="28"/>
      <c r="H101" s="28"/>
      <c r="M101" s="30"/>
      <c r="N101" s="30"/>
      <c r="O101" s="30"/>
      <c r="P101" s="30"/>
      <c r="Q101" s="30"/>
      <c r="R101" s="30"/>
      <c r="S101" s="30"/>
      <c r="T101" s="30"/>
      <c r="W101" s="30"/>
    </row>
    <row r="102" spans="1:24" s="29" customFormat="1" ht="15">
      <c r="A102" s="66"/>
      <c r="B102" s="28"/>
      <c r="E102" s="28"/>
      <c r="F102" s="28"/>
      <c r="G102" s="28"/>
      <c r="H102" s="28"/>
      <c r="M102" s="30"/>
      <c r="N102" s="30"/>
      <c r="O102" s="30"/>
      <c r="P102" s="30"/>
      <c r="Q102" s="30"/>
      <c r="R102" s="30"/>
      <c r="S102" s="30"/>
      <c r="T102" s="30"/>
      <c r="U102" s="65"/>
      <c r="W102" s="30"/>
      <c r="X102" s="65"/>
    </row>
    <row r="103" spans="1:24" s="29" customFormat="1" ht="15">
      <c r="A103" s="66"/>
      <c r="B103" s="28"/>
      <c r="E103" s="28"/>
      <c r="F103" s="28"/>
      <c r="G103" s="28"/>
      <c r="H103" s="28"/>
      <c r="M103" s="30"/>
      <c r="N103" s="30"/>
      <c r="O103" s="30"/>
      <c r="P103" s="30"/>
      <c r="Q103" s="30"/>
      <c r="R103" s="30"/>
      <c r="S103" s="30"/>
      <c r="T103" s="30"/>
      <c r="U103" s="65"/>
      <c r="W103" s="30"/>
      <c r="X103" s="65"/>
    </row>
    <row r="104" spans="1:24" s="29" customFormat="1" ht="15">
      <c r="A104" s="66"/>
      <c r="B104" s="28"/>
      <c r="E104" s="28"/>
      <c r="F104" s="28"/>
      <c r="G104" s="28"/>
      <c r="H104" s="28"/>
      <c r="M104" s="30"/>
      <c r="N104" s="30"/>
      <c r="O104" s="30"/>
      <c r="P104" s="30"/>
      <c r="Q104" s="30"/>
      <c r="R104" s="30"/>
      <c r="S104" s="30"/>
      <c r="T104" s="30"/>
      <c r="U104" s="65"/>
      <c r="W104" s="30"/>
      <c r="X104" s="65"/>
    </row>
    <row r="105" spans="1:24" s="29" customFormat="1" ht="15">
      <c r="A105" s="66"/>
      <c r="B105" s="28"/>
      <c r="E105" s="28"/>
      <c r="F105" s="28"/>
      <c r="G105" s="28"/>
      <c r="H105" s="28"/>
      <c r="M105" s="30"/>
      <c r="N105" s="30"/>
      <c r="O105" s="30"/>
      <c r="P105" s="30"/>
      <c r="Q105" s="30"/>
      <c r="R105" s="30"/>
      <c r="S105" s="30"/>
      <c r="T105" s="30"/>
      <c r="U105" s="65"/>
      <c r="W105" s="30"/>
      <c r="X105" s="65"/>
    </row>
    <row r="106" spans="1:24" s="29" customFormat="1" ht="15">
      <c r="A106" s="66"/>
      <c r="B106" s="28"/>
      <c r="E106" s="28"/>
      <c r="F106" s="28"/>
      <c r="G106" s="28"/>
      <c r="H106" s="28"/>
      <c r="M106" s="30"/>
      <c r="N106" s="30"/>
      <c r="O106" s="30"/>
      <c r="P106" s="30"/>
      <c r="Q106" s="30"/>
      <c r="R106" s="30"/>
      <c r="S106" s="30"/>
      <c r="T106" s="30"/>
      <c r="U106" s="65"/>
      <c r="W106" s="30"/>
      <c r="X106" s="65"/>
    </row>
    <row r="107" spans="1:24" s="29" customFormat="1" ht="15">
      <c r="A107" s="66"/>
      <c r="B107" s="28"/>
      <c r="E107" s="28"/>
      <c r="F107" s="28"/>
      <c r="G107" s="28"/>
      <c r="H107" s="28"/>
      <c r="M107" s="30"/>
      <c r="N107" s="30"/>
      <c r="O107" s="30"/>
      <c r="P107" s="30"/>
      <c r="Q107" s="30"/>
      <c r="R107" s="30"/>
      <c r="S107" s="30"/>
      <c r="T107" s="30"/>
      <c r="U107" s="65"/>
      <c r="W107" s="30"/>
      <c r="X107" s="65"/>
    </row>
    <row r="108" spans="1:24" s="29" customFormat="1" ht="15">
      <c r="A108" s="66"/>
      <c r="B108" s="28"/>
      <c r="E108" s="28"/>
      <c r="F108" s="28"/>
      <c r="G108" s="28"/>
      <c r="H108" s="28"/>
      <c r="M108" s="30"/>
      <c r="N108" s="30"/>
      <c r="O108" s="30"/>
      <c r="P108" s="30"/>
      <c r="Q108" s="30"/>
      <c r="R108" s="30"/>
      <c r="S108" s="30"/>
      <c r="T108" s="30"/>
      <c r="U108" s="65"/>
      <c r="W108" s="30"/>
      <c r="X108" s="65"/>
    </row>
    <row r="109" spans="1:24" s="29" customFormat="1" ht="15">
      <c r="A109" s="66"/>
      <c r="B109" s="28"/>
      <c r="E109" s="28"/>
      <c r="F109" s="28"/>
      <c r="G109" s="28"/>
      <c r="H109" s="28"/>
      <c r="M109" s="30"/>
      <c r="N109" s="30"/>
      <c r="O109" s="30"/>
      <c r="P109" s="30"/>
      <c r="Q109" s="30"/>
      <c r="R109" s="30"/>
      <c r="S109" s="30"/>
      <c r="T109" s="30"/>
      <c r="U109" s="65"/>
      <c r="W109" s="30"/>
      <c r="X109" s="65"/>
    </row>
    <row r="110" spans="1:24" s="29" customFormat="1" ht="15">
      <c r="A110" s="66"/>
      <c r="B110" s="28"/>
      <c r="E110" s="28"/>
      <c r="F110" s="28"/>
      <c r="G110" s="28"/>
      <c r="H110" s="28"/>
      <c r="M110" s="30"/>
      <c r="N110" s="30"/>
      <c r="O110" s="30"/>
      <c r="P110" s="30"/>
      <c r="Q110" s="30"/>
      <c r="R110" s="30"/>
      <c r="S110" s="30"/>
      <c r="T110" s="30"/>
      <c r="U110" s="65"/>
      <c r="W110" s="30"/>
      <c r="X110" s="65"/>
    </row>
    <row r="111" spans="1:24" s="29" customFormat="1" ht="15">
      <c r="A111" s="66"/>
      <c r="B111" s="28"/>
      <c r="E111" s="28"/>
      <c r="F111" s="28"/>
      <c r="G111" s="28"/>
      <c r="H111" s="28"/>
      <c r="M111" s="30"/>
      <c r="N111" s="30"/>
      <c r="O111" s="30"/>
      <c r="P111" s="30"/>
      <c r="Q111" s="30"/>
      <c r="R111" s="30"/>
      <c r="S111" s="30"/>
      <c r="T111" s="30"/>
      <c r="U111" s="65"/>
      <c r="W111" s="30"/>
      <c r="X111" s="65"/>
    </row>
    <row r="112" spans="1:24" s="29" customFormat="1" ht="15">
      <c r="A112" s="66"/>
      <c r="B112" s="28"/>
      <c r="E112" s="28"/>
      <c r="F112" s="28"/>
      <c r="G112" s="28"/>
      <c r="H112" s="28"/>
      <c r="M112" s="30"/>
      <c r="N112" s="30"/>
      <c r="O112" s="30"/>
      <c r="P112" s="30"/>
      <c r="Q112" s="30"/>
      <c r="R112" s="30"/>
      <c r="S112" s="30"/>
      <c r="T112" s="30"/>
      <c r="U112" s="65"/>
      <c r="W112" s="30"/>
      <c r="X112" s="65"/>
    </row>
    <row r="113" spans="1:24" s="29" customFormat="1" ht="15">
      <c r="A113" s="66"/>
      <c r="B113" s="28"/>
      <c r="E113" s="28"/>
      <c r="F113" s="28"/>
      <c r="G113" s="28"/>
      <c r="H113" s="28"/>
      <c r="M113" s="30"/>
      <c r="N113" s="30"/>
      <c r="O113" s="30"/>
      <c r="P113" s="30"/>
      <c r="Q113" s="30"/>
      <c r="R113" s="30"/>
      <c r="S113" s="30"/>
      <c r="T113" s="30"/>
      <c r="U113" s="65"/>
      <c r="W113" s="30"/>
      <c r="X113" s="65"/>
    </row>
    <row r="114" spans="1:24" s="29" customFormat="1" ht="15">
      <c r="A114" s="66"/>
      <c r="B114" s="28"/>
      <c r="E114" s="28"/>
      <c r="F114" s="28"/>
      <c r="G114" s="28"/>
      <c r="H114" s="28"/>
      <c r="M114" s="30"/>
      <c r="N114" s="30"/>
      <c r="O114" s="30"/>
      <c r="P114" s="30"/>
      <c r="Q114" s="30"/>
      <c r="R114" s="30"/>
      <c r="S114" s="30"/>
      <c r="T114" s="30"/>
      <c r="U114" s="65"/>
      <c r="W114" s="30"/>
      <c r="X114" s="65"/>
    </row>
    <row r="115" spans="1:24" s="29" customFormat="1" ht="15">
      <c r="A115" s="66"/>
      <c r="B115" s="28"/>
      <c r="E115" s="28"/>
      <c r="F115" s="28"/>
      <c r="G115" s="28"/>
      <c r="H115" s="28"/>
      <c r="M115" s="30"/>
      <c r="N115" s="30"/>
      <c r="O115" s="30"/>
      <c r="P115" s="30"/>
      <c r="Q115" s="30"/>
      <c r="R115" s="30"/>
      <c r="S115" s="30"/>
      <c r="T115" s="30"/>
      <c r="U115" s="65"/>
      <c r="W115" s="30"/>
      <c r="X115" s="65"/>
    </row>
    <row r="116" spans="1:24" s="29" customFormat="1" ht="15">
      <c r="A116" s="66"/>
      <c r="B116" s="28"/>
      <c r="E116" s="28"/>
      <c r="F116" s="28"/>
      <c r="G116" s="28"/>
      <c r="H116" s="28"/>
      <c r="M116" s="30"/>
      <c r="N116" s="30"/>
      <c r="O116" s="30"/>
      <c r="P116" s="30"/>
      <c r="Q116" s="30"/>
      <c r="R116" s="30"/>
      <c r="S116" s="30"/>
      <c r="T116" s="30"/>
      <c r="U116" s="65"/>
      <c r="W116" s="30"/>
      <c r="X116" s="65"/>
    </row>
    <row r="117" spans="1:24" s="29" customFormat="1" ht="15">
      <c r="A117" s="66"/>
      <c r="B117" s="28"/>
      <c r="E117" s="28"/>
      <c r="F117" s="28"/>
      <c r="G117" s="28"/>
      <c r="H117" s="28"/>
      <c r="M117" s="30"/>
      <c r="N117" s="30"/>
      <c r="O117" s="30"/>
      <c r="P117" s="30"/>
      <c r="Q117" s="30"/>
      <c r="R117" s="30"/>
      <c r="S117" s="30"/>
      <c r="T117" s="30"/>
      <c r="U117" s="65"/>
      <c r="W117" s="30"/>
      <c r="X117" s="65"/>
    </row>
    <row r="118" spans="1:24" s="29" customFormat="1" ht="15">
      <c r="A118" s="66"/>
      <c r="B118" s="28"/>
      <c r="E118" s="28"/>
      <c r="F118" s="28"/>
      <c r="G118" s="28"/>
      <c r="H118" s="28"/>
      <c r="M118" s="30"/>
      <c r="N118" s="30"/>
      <c r="O118" s="30"/>
      <c r="P118" s="30"/>
      <c r="Q118" s="30"/>
      <c r="R118" s="30"/>
      <c r="S118" s="30"/>
      <c r="T118" s="30"/>
      <c r="U118" s="65"/>
      <c r="W118" s="30"/>
      <c r="X118" s="65"/>
    </row>
    <row r="119" spans="1:24" s="29" customFormat="1" ht="15">
      <c r="A119" s="66"/>
      <c r="B119" s="28"/>
      <c r="E119" s="28"/>
      <c r="F119" s="28"/>
      <c r="G119" s="28"/>
      <c r="H119" s="28"/>
      <c r="M119" s="30"/>
      <c r="N119" s="30"/>
      <c r="O119" s="30"/>
      <c r="P119" s="30"/>
      <c r="Q119" s="30"/>
      <c r="R119" s="30"/>
      <c r="S119" s="30"/>
      <c r="T119" s="30"/>
      <c r="U119" s="65"/>
      <c r="W119" s="30"/>
      <c r="X119" s="65"/>
    </row>
    <row r="120" spans="1:24" s="29" customFormat="1" ht="15">
      <c r="A120" s="66"/>
      <c r="B120" s="28"/>
      <c r="E120" s="28"/>
      <c r="F120" s="28"/>
      <c r="G120" s="28"/>
      <c r="H120" s="28"/>
      <c r="M120" s="30"/>
      <c r="N120" s="30"/>
      <c r="O120" s="30"/>
      <c r="P120" s="30"/>
      <c r="Q120" s="30"/>
      <c r="R120" s="30"/>
      <c r="S120" s="30"/>
      <c r="T120" s="30"/>
      <c r="U120" s="65"/>
      <c r="W120" s="30"/>
      <c r="X120" s="65"/>
    </row>
    <row r="121" spans="1:24" s="29" customFormat="1" ht="15">
      <c r="A121" s="66"/>
      <c r="B121" s="28"/>
      <c r="E121" s="28"/>
      <c r="F121" s="28"/>
      <c r="G121" s="28"/>
      <c r="H121" s="28"/>
      <c r="M121" s="30"/>
      <c r="N121" s="30"/>
      <c r="O121" s="30"/>
      <c r="P121" s="30"/>
      <c r="Q121" s="30"/>
      <c r="R121" s="30"/>
      <c r="S121" s="30"/>
      <c r="T121" s="30"/>
      <c r="U121" s="65"/>
      <c r="W121" s="30"/>
      <c r="X121" s="65"/>
    </row>
    <row r="122" spans="1:24" s="29" customFormat="1" ht="15">
      <c r="A122" s="66"/>
      <c r="B122" s="28"/>
      <c r="E122" s="28"/>
      <c r="F122" s="28"/>
      <c r="G122" s="28"/>
      <c r="H122" s="28"/>
      <c r="M122" s="30"/>
      <c r="N122" s="30"/>
      <c r="O122" s="30"/>
      <c r="P122" s="30"/>
      <c r="Q122" s="30"/>
      <c r="R122" s="30"/>
      <c r="S122" s="30"/>
      <c r="T122" s="30"/>
      <c r="U122" s="65"/>
      <c r="W122" s="30"/>
      <c r="X122" s="65"/>
    </row>
    <row r="123" spans="1:24" s="29" customFormat="1" ht="15">
      <c r="A123" s="66"/>
      <c r="B123" s="28"/>
      <c r="E123" s="28"/>
      <c r="F123" s="28"/>
      <c r="G123" s="28"/>
      <c r="H123" s="28"/>
      <c r="M123" s="30"/>
      <c r="N123" s="30"/>
      <c r="O123" s="30"/>
      <c r="P123" s="30"/>
      <c r="Q123" s="30"/>
      <c r="R123" s="30"/>
      <c r="S123" s="30"/>
      <c r="T123" s="30"/>
      <c r="U123" s="65"/>
      <c r="W123" s="30"/>
      <c r="X123" s="65"/>
    </row>
    <row r="124" spans="1:24" s="29" customFormat="1" ht="15">
      <c r="A124" s="66"/>
      <c r="B124" s="28"/>
      <c r="E124" s="28"/>
      <c r="F124" s="28"/>
      <c r="G124" s="28"/>
      <c r="H124" s="28"/>
      <c r="M124" s="30"/>
      <c r="N124" s="30"/>
      <c r="O124" s="30"/>
      <c r="P124" s="30"/>
      <c r="Q124" s="30"/>
      <c r="R124" s="30"/>
      <c r="S124" s="30"/>
      <c r="T124" s="30"/>
      <c r="U124" s="65"/>
      <c r="W124" s="30"/>
      <c r="X124" s="65"/>
    </row>
    <row r="125" spans="1:24" s="29" customFormat="1" ht="15">
      <c r="A125" s="66"/>
      <c r="B125" s="28"/>
      <c r="E125" s="28"/>
      <c r="F125" s="28"/>
      <c r="G125" s="28"/>
      <c r="H125" s="28"/>
      <c r="M125" s="30"/>
      <c r="N125" s="30"/>
      <c r="O125" s="30"/>
      <c r="P125" s="30"/>
      <c r="Q125" s="30"/>
      <c r="R125" s="30"/>
      <c r="S125" s="30"/>
      <c r="T125" s="30"/>
      <c r="U125" s="65"/>
      <c r="W125" s="30"/>
      <c r="X125" s="65"/>
    </row>
    <row r="126" spans="1:24" s="29" customFormat="1" ht="15">
      <c r="A126" s="66"/>
      <c r="B126" s="28"/>
      <c r="E126" s="28"/>
      <c r="F126" s="28"/>
      <c r="G126" s="28"/>
      <c r="H126" s="28"/>
      <c r="M126" s="30"/>
      <c r="N126" s="30"/>
      <c r="O126" s="30"/>
      <c r="P126" s="30"/>
      <c r="Q126" s="30"/>
      <c r="R126" s="30"/>
      <c r="S126" s="30"/>
      <c r="T126" s="30"/>
      <c r="U126" s="65"/>
      <c r="W126" s="30"/>
      <c r="X126" s="65"/>
    </row>
    <row r="127" spans="1:24" s="29" customFormat="1" ht="15">
      <c r="A127" s="66"/>
      <c r="B127" s="28"/>
      <c r="E127" s="28"/>
      <c r="F127" s="28"/>
      <c r="G127" s="28"/>
      <c r="H127" s="28"/>
      <c r="M127" s="30"/>
      <c r="N127" s="30"/>
      <c r="O127" s="30"/>
      <c r="P127" s="30"/>
      <c r="Q127" s="30"/>
      <c r="R127" s="30"/>
      <c r="S127" s="30"/>
      <c r="T127" s="30"/>
      <c r="U127" s="65"/>
      <c r="W127" s="30"/>
      <c r="X127" s="65"/>
    </row>
    <row r="128" spans="1:24" s="29" customFormat="1" ht="15">
      <c r="A128" s="66"/>
      <c r="B128" s="28"/>
      <c r="E128" s="28"/>
      <c r="F128" s="28"/>
      <c r="G128" s="28"/>
      <c r="H128" s="28"/>
      <c r="M128" s="30"/>
      <c r="N128" s="30"/>
      <c r="O128" s="30"/>
      <c r="P128" s="30"/>
      <c r="Q128" s="30"/>
      <c r="R128" s="30"/>
      <c r="S128" s="30"/>
      <c r="T128" s="30"/>
      <c r="U128" s="65"/>
      <c r="W128" s="30"/>
      <c r="X128" s="65"/>
    </row>
    <row r="129" spans="1:24" s="29" customFormat="1" ht="15">
      <c r="A129" s="66"/>
      <c r="B129" s="28"/>
      <c r="E129" s="28"/>
      <c r="F129" s="28"/>
      <c r="G129" s="28"/>
      <c r="H129" s="28"/>
      <c r="M129" s="30"/>
      <c r="N129" s="30"/>
      <c r="O129" s="30"/>
      <c r="P129" s="30"/>
      <c r="Q129" s="30"/>
      <c r="R129" s="30"/>
      <c r="S129" s="30"/>
      <c r="T129" s="30"/>
      <c r="U129" s="65"/>
      <c r="W129" s="30"/>
      <c r="X129" s="65"/>
    </row>
    <row r="130" spans="1:24" s="29" customFormat="1" ht="15">
      <c r="A130" s="66"/>
      <c r="B130" s="28"/>
      <c r="E130" s="28"/>
      <c r="F130" s="28"/>
      <c r="G130" s="28"/>
      <c r="H130" s="28"/>
      <c r="M130" s="30"/>
      <c r="N130" s="30"/>
      <c r="O130" s="30"/>
      <c r="P130" s="30"/>
      <c r="Q130" s="30"/>
      <c r="R130" s="30"/>
      <c r="S130" s="30"/>
      <c r="T130" s="30"/>
      <c r="U130" s="65"/>
      <c r="W130" s="30"/>
      <c r="X130" s="65"/>
    </row>
    <row r="131" spans="1:24" s="29" customFormat="1" ht="15">
      <c r="A131" s="66"/>
      <c r="B131" s="28"/>
      <c r="E131" s="28"/>
      <c r="F131" s="28"/>
      <c r="G131" s="28"/>
      <c r="H131" s="28"/>
      <c r="M131" s="30"/>
      <c r="N131" s="30"/>
      <c r="O131" s="30"/>
      <c r="P131" s="30"/>
      <c r="Q131" s="30"/>
      <c r="R131" s="30"/>
      <c r="S131" s="30"/>
      <c r="T131" s="30"/>
      <c r="U131" s="65"/>
      <c r="W131" s="30"/>
      <c r="X131" s="65"/>
    </row>
    <row r="132" spans="1:24" s="29" customFormat="1" ht="15">
      <c r="A132" s="66"/>
      <c r="B132" s="28"/>
      <c r="E132" s="28"/>
      <c r="F132" s="28"/>
      <c r="G132" s="28"/>
      <c r="H132" s="28"/>
      <c r="M132" s="30"/>
      <c r="N132" s="30"/>
      <c r="O132" s="30"/>
      <c r="P132" s="30"/>
      <c r="Q132" s="30"/>
      <c r="R132" s="30"/>
      <c r="S132" s="30"/>
      <c r="T132" s="30"/>
      <c r="U132" s="65"/>
      <c r="W132" s="30"/>
      <c r="X132" s="65"/>
    </row>
    <row r="133" spans="1:24" s="29" customFormat="1" ht="15">
      <c r="A133" s="66"/>
      <c r="B133" s="28"/>
      <c r="E133" s="28"/>
      <c r="F133" s="28"/>
      <c r="G133" s="28"/>
      <c r="H133" s="28"/>
      <c r="M133" s="30"/>
      <c r="N133" s="30"/>
      <c r="O133" s="30"/>
      <c r="P133" s="30"/>
      <c r="Q133" s="30"/>
      <c r="R133" s="30"/>
      <c r="S133" s="30"/>
      <c r="T133" s="30"/>
      <c r="U133" s="65"/>
      <c r="W133" s="30"/>
      <c r="X133" s="65"/>
    </row>
    <row r="134" spans="1:24" s="29" customFormat="1" ht="15">
      <c r="A134" s="66"/>
      <c r="B134" s="28"/>
      <c r="E134" s="28"/>
      <c r="F134" s="28"/>
      <c r="G134" s="28"/>
      <c r="H134" s="28"/>
      <c r="M134" s="30"/>
      <c r="N134" s="30"/>
      <c r="O134" s="30"/>
      <c r="P134" s="30"/>
      <c r="Q134" s="30"/>
      <c r="R134" s="30"/>
      <c r="S134" s="30"/>
      <c r="T134" s="30"/>
      <c r="U134" s="65"/>
      <c r="W134" s="30"/>
      <c r="X134" s="65"/>
    </row>
    <row r="135" spans="1:24" s="29" customFormat="1" ht="15">
      <c r="A135" s="66"/>
      <c r="B135" s="28"/>
      <c r="E135" s="28"/>
      <c r="F135" s="28"/>
      <c r="G135" s="28"/>
      <c r="H135" s="28"/>
      <c r="M135" s="30"/>
      <c r="N135" s="30"/>
      <c r="O135" s="30"/>
      <c r="P135" s="30"/>
      <c r="Q135" s="30"/>
      <c r="R135" s="30"/>
      <c r="S135" s="30"/>
      <c r="T135" s="30"/>
      <c r="U135" s="65"/>
      <c r="W135" s="30"/>
      <c r="X135" s="65"/>
    </row>
    <row r="136" spans="1:24" s="29" customFormat="1" ht="15">
      <c r="A136" s="66"/>
      <c r="B136" s="28"/>
      <c r="E136" s="28"/>
      <c r="F136" s="28"/>
      <c r="G136" s="28"/>
      <c r="H136" s="28"/>
      <c r="M136" s="30"/>
      <c r="N136" s="30"/>
      <c r="O136" s="30"/>
      <c r="P136" s="30"/>
      <c r="Q136" s="30"/>
      <c r="R136" s="30"/>
      <c r="S136" s="30"/>
      <c r="T136" s="30"/>
      <c r="U136" s="65"/>
      <c r="W136" s="30"/>
      <c r="X136" s="65"/>
    </row>
    <row r="137" spans="1:24" s="29" customFormat="1" ht="15">
      <c r="A137" s="66"/>
      <c r="B137" s="28"/>
      <c r="E137" s="28"/>
      <c r="F137" s="28"/>
      <c r="G137" s="28"/>
      <c r="H137" s="28"/>
      <c r="M137" s="30"/>
      <c r="N137" s="30"/>
      <c r="O137" s="30"/>
      <c r="P137" s="30"/>
      <c r="Q137" s="30"/>
      <c r="R137" s="30"/>
      <c r="S137" s="30"/>
      <c r="T137" s="30"/>
      <c r="U137" s="65"/>
      <c r="W137" s="30"/>
      <c r="X137" s="65"/>
    </row>
    <row r="138" spans="1:24" s="29" customFormat="1" ht="15">
      <c r="A138" s="66"/>
      <c r="B138" s="28"/>
      <c r="E138" s="28"/>
      <c r="F138" s="28"/>
      <c r="G138" s="28"/>
      <c r="H138" s="28"/>
      <c r="M138" s="30"/>
      <c r="N138" s="30"/>
      <c r="O138" s="30"/>
      <c r="P138" s="30"/>
      <c r="Q138" s="30"/>
      <c r="R138" s="30"/>
      <c r="S138" s="30"/>
      <c r="T138" s="30"/>
      <c r="U138" s="65"/>
      <c r="W138" s="30"/>
      <c r="X138" s="65"/>
    </row>
    <row r="139" spans="1:24" s="29" customFormat="1" ht="15">
      <c r="A139" s="66"/>
      <c r="B139" s="28"/>
      <c r="E139" s="28"/>
      <c r="F139" s="28"/>
      <c r="G139" s="28"/>
      <c r="H139" s="28"/>
      <c r="M139" s="30"/>
      <c r="N139" s="30"/>
      <c r="O139" s="30"/>
      <c r="P139" s="30"/>
      <c r="Q139" s="30"/>
      <c r="R139" s="30"/>
      <c r="S139" s="30"/>
      <c r="T139" s="30"/>
      <c r="U139" s="65"/>
      <c r="W139" s="30"/>
      <c r="X139" s="65"/>
    </row>
    <row r="140" spans="1:24" s="29" customFormat="1" ht="15">
      <c r="A140" s="66"/>
      <c r="B140" s="28"/>
      <c r="E140" s="28"/>
      <c r="F140" s="28"/>
      <c r="G140" s="28"/>
      <c r="H140" s="28"/>
      <c r="M140" s="30"/>
      <c r="N140" s="30"/>
      <c r="O140" s="30"/>
      <c r="P140" s="30"/>
      <c r="Q140" s="30"/>
      <c r="R140" s="30"/>
      <c r="S140" s="30"/>
      <c r="T140" s="30"/>
      <c r="U140" s="65"/>
      <c r="W140" s="30"/>
      <c r="X140" s="65"/>
    </row>
    <row r="141" spans="1:24" s="29" customFormat="1" ht="15">
      <c r="A141" s="66"/>
      <c r="B141" s="28"/>
      <c r="E141" s="28"/>
      <c r="F141" s="28"/>
      <c r="G141" s="28"/>
      <c r="H141" s="28"/>
      <c r="M141" s="30"/>
      <c r="N141" s="30"/>
      <c r="O141" s="30"/>
      <c r="P141" s="30"/>
      <c r="Q141" s="30"/>
      <c r="R141" s="30"/>
      <c r="S141" s="30"/>
      <c r="T141" s="30"/>
      <c r="U141" s="65"/>
      <c r="W141" s="30"/>
      <c r="X141" s="65"/>
    </row>
    <row r="142" spans="1:24" s="29" customFormat="1" ht="15">
      <c r="A142" s="66"/>
      <c r="B142" s="28"/>
      <c r="E142" s="28"/>
      <c r="F142" s="28"/>
      <c r="G142" s="28"/>
      <c r="H142" s="28"/>
      <c r="M142" s="30"/>
      <c r="N142" s="30"/>
      <c r="O142" s="30"/>
      <c r="P142" s="30"/>
      <c r="Q142" s="30"/>
      <c r="R142" s="30"/>
      <c r="S142" s="30"/>
      <c r="T142" s="30"/>
      <c r="U142" s="65"/>
      <c r="W142" s="30"/>
      <c r="X142" s="65"/>
    </row>
    <row r="143" spans="1:24" s="29" customFormat="1" ht="15">
      <c r="A143" s="66"/>
      <c r="B143" s="28"/>
      <c r="E143" s="28"/>
      <c r="F143" s="28"/>
      <c r="G143" s="28"/>
      <c r="H143" s="28"/>
      <c r="M143" s="30"/>
      <c r="N143" s="30"/>
      <c r="O143" s="30"/>
      <c r="P143" s="30"/>
      <c r="Q143" s="30"/>
      <c r="R143" s="30"/>
      <c r="S143" s="30"/>
      <c r="T143" s="30"/>
      <c r="U143" s="65"/>
      <c r="W143" s="30"/>
      <c r="X143" s="65"/>
    </row>
    <row r="144" spans="1:24" s="29" customFormat="1" ht="15">
      <c r="A144" s="66"/>
      <c r="B144" s="28"/>
      <c r="E144" s="28"/>
      <c r="F144" s="28"/>
      <c r="G144" s="28"/>
      <c r="H144" s="28"/>
      <c r="M144" s="30"/>
      <c r="N144" s="30"/>
      <c r="O144" s="30"/>
      <c r="P144" s="30"/>
      <c r="Q144" s="30"/>
      <c r="R144" s="30"/>
      <c r="S144" s="30"/>
      <c r="T144" s="30"/>
      <c r="U144" s="65"/>
      <c r="W144" s="30"/>
      <c r="X144" s="65"/>
    </row>
    <row r="145" spans="1:24" s="29" customFormat="1" ht="15">
      <c r="A145" s="66"/>
      <c r="B145" s="28"/>
      <c r="E145" s="28"/>
      <c r="F145" s="28"/>
      <c r="G145" s="28"/>
      <c r="H145" s="28"/>
      <c r="M145" s="30"/>
      <c r="N145" s="30"/>
      <c r="O145" s="30"/>
      <c r="P145" s="30"/>
      <c r="Q145" s="30"/>
      <c r="R145" s="30"/>
      <c r="S145" s="30"/>
      <c r="T145" s="30"/>
      <c r="U145" s="65"/>
      <c r="W145" s="30"/>
      <c r="X145" s="65"/>
    </row>
    <row r="146" spans="1:24" s="29" customFormat="1" ht="15">
      <c r="A146" s="66"/>
      <c r="B146" s="28"/>
      <c r="E146" s="28"/>
      <c r="F146" s="28"/>
      <c r="G146" s="28"/>
      <c r="H146" s="28"/>
      <c r="M146" s="30"/>
      <c r="N146" s="30"/>
      <c r="O146" s="30"/>
      <c r="P146" s="30"/>
      <c r="Q146" s="30"/>
      <c r="R146" s="30"/>
      <c r="S146" s="30"/>
      <c r="T146" s="30"/>
      <c r="U146" s="65"/>
      <c r="W146" s="30"/>
      <c r="X146" s="65"/>
    </row>
  </sheetData>
  <sheetProtection selectLockedCells="1" selectUnlockedCells="1"/>
  <autoFilter ref="A15:Y15"/>
  <mergeCells count="5">
    <mergeCell ref="K5:S5"/>
    <mergeCell ref="K7:S7"/>
    <mergeCell ref="K10:L10"/>
    <mergeCell ref="J13:L13"/>
    <mergeCell ref="N13:V13"/>
  </mergeCells>
  <dataValidations count="2">
    <dataValidation type="list" allowBlank="1" showInputMessage="1" showErrorMessage="1" sqref="N16:V28">
      <formula1>"0,100,105,110,115,120,125,130,135,140,145,150,155,160,165,170,175,180,185,190,195,200,205,210,215,220,225,230,235,240,245,250,255,260,265,270,275,280,285,290,295,300,310,320,330,340,350,360,370,380,390,400,410,420,430,440,450,460"</formula1>
      <formula2>0</formula2>
    </dataValidation>
    <dataValidation type="list" allowBlank="1" showInputMessage="1" showErrorMessage="1" sqref="X16:X28">
      <formula1>"0,100,200,300,400,500,600,700,800,900"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7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1"/>
  <sheetViews>
    <sheetView showGridLines="0" zoomScale="85" zoomScaleNormal="85" zoomScalePageLayoutView="0" workbookViewId="0" topLeftCell="A37">
      <selection activeCell="C15" sqref="C15:M49"/>
    </sheetView>
  </sheetViews>
  <sheetFormatPr defaultColWidth="5.00390625" defaultRowHeight="12.75"/>
  <cols>
    <col min="1" max="1" width="5.00390625" style="9" customWidth="1"/>
    <col min="2" max="2" width="0.9921875" style="9" customWidth="1"/>
    <col min="3" max="3" width="24.28125" style="9" customWidth="1"/>
    <col min="4" max="4" width="29.57421875" style="9" customWidth="1"/>
    <col min="5" max="5" width="7.28125" style="9" customWidth="1"/>
    <col min="6" max="9" width="6.140625" style="9" customWidth="1"/>
    <col min="10" max="10" width="6.57421875" style="9" customWidth="1"/>
    <col min="11" max="11" width="9.8515625" style="9" customWidth="1"/>
    <col min="12" max="12" width="9.28125" style="9" customWidth="1"/>
    <col min="13" max="13" width="10.7109375" style="9" customWidth="1"/>
    <col min="14" max="246" width="6.421875" style="9" customWidth="1"/>
    <col min="247" max="16384" width="5.00390625" style="9" customWidth="1"/>
  </cols>
  <sheetData>
    <row r="2" spans="4:13" ht="18">
      <c r="D2" s="18"/>
      <c r="E2" s="18" t="s">
        <v>47</v>
      </c>
      <c r="F2" s="18"/>
      <c r="G2" s="18"/>
      <c r="H2" s="18"/>
      <c r="I2" s="18"/>
      <c r="J2" s="18"/>
      <c r="K2" s="19"/>
      <c r="M2" s="19"/>
    </row>
    <row r="3" spans="4:11" ht="15">
      <c r="D3" s="20"/>
      <c r="E3" s="20" t="s">
        <v>48</v>
      </c>
      <c r="K3" s="21" t="s">
        <v>49</v>
      </c>
    </row>
    <row r="4" s="22" customFormat="1" ht="12.75"/>
    <row r="5" spans="4:13" s="22" customFormat="1" ht="18" customHeight="1">
      <c r="D5" s="109"/>
      <c r="E5" s="171" t="s">
        <v>119</v>
      </c>
      <c r="F5" s="171"/>
      <c r="G5" s="171"/>
      <c r="H5" s="171"/>
      <c r="I5" s="171"/>
      <c r="J5" s="171"/>
      <c r="K5" s="171"/>
      <c r="L5" s="171"/>
      <c r="M5" s="171"/>
    </row>
    <row r="6" spans="5:11" s="22" customFormat="1" ht="15.75">
      <c r="E6" s="18"/>
      <c r="F6" s="18"/>
      <c r="G6" s="18"/>
      <c r="H6" s="18"/>
      <c r="I6" s="18"/>
      <c r="J6" s="18"/>
      <c r="K6" s="23"/>
    </row>
    <row r="7" spans="4:13" s="22" customFormat="1" ht="15.75">
      <c r="D7" s="24"/>
      <c r="E7" s="171" t="s">
        <v>109</v>
      </c>
      <c r="F7" s="171"/>
      <c r="G7" s="171"/>
      <c r="H7" s="171"/>
      <c r="I7" s="171"/>
      <c r="J7" s="171"/>
      <c r="K7" s="171"/>
      <c r="L7" s="171"/>
      <c r="M7" s="171"/>
    </row>
    <row r="8" spans="4:13" s="22" customFormat="1" ht="10.5" customHeight="1">
      <c r="D8" s="18"/>
      <c r="E8" s="18"/>
      <c r="F8" s="18"/>
      <c r="K8" s="24"/>
      <c r="M8" s="24"/>
    </row>
    <row r="9" spans="4:12" s="22" customFormat="1" ht="15.75">
      <c r="D9" s="93"/>
      <c r="E9" s="23" t="s">
        <v>122</v>
      </c>
      <c r="F9" s="18"/>
      <c r="H9" s="25"/>
      <c r="I9" s="25"/>
      <c r="J9" s="25"/>
      <c r="K9" s="24"/>
      <c r="L9" s="9"/>
    </row>
    <row r="10" spans="4:10" ht="15.75">
      <c r="D10" s="97"/>
      <c r="E10" s="172">
        <v>42889</v>
      </c>
      <c r="F10" s="172"/>
      <c r="G10" s="22"/>
      <c r="H10" s="63"/>
      <c r="I10" s="63"/>
      <c r="J10" s="26"/>
    </row>
    <row r="11" spans="4:10" ht="15.75">
      <c r="D11" s="97"/>
      <c r="E11" s="110"/>
      <c r="F11" s="110"/>
      <c r="G11" s="22"/>
      <c r="H11" s="63"/>
      <c r="I11" s="63"/>
      <c r="J11" s="26"/>
    </row>
    <row r="12" ht="15"/>
    <row r="13" spans="1:13" s="102" customFormat="1" ht="40.5" customHeight="1">
      <c r="A13" s="69" t="s">
        <v>84</v>
      </c>
      <c r="B13" s="69"/>
      <c r="C13" s="69" t="s">
        <v>1</v>
      </c>
      <c r="D13" s="99" t="s">
        <v>101</v>
      </c>
      <c r="E13" s="111" t="s">
        <v>55</v>
      </c>
      <c r="F13" s="112" t="s">
        <v>56</v>
      </c>
      <c r="G13" s="112" t="s">
        <v>57</v>
      </c>
      <c r="H13" s="176" t="s">
        <v>103</v>
      </c>
      <c r="I13" s="176"/>
      <c r="J13" s="176"/>
      <c r="K13" s="69" t="s">
        <v>104</v>
      </c>
      <c r="L13" s="113" t="s">
        <v>105</v>
      </c>
      <c r="M13" s="69" t="s">
        <v>107</v>
      </c>
    </row>
    <row r="14" s="102" customFormat="1" ht="15.75" customHeight="1">
      <c r="D14" s="103"/>
    </row>
    <row r="15" spans="1:13" s="29" customFormat="1" ht="19.5" customHeight="1">
      <c r="A15" s="44">
        <v>1</v>
      </c>
      <c r="B15" s="45"/>
      <c r="C15" s="46" t="s">
        <v>296</v>
      </c>
      <c r="D15" s="7" t="s">
        <v>297</v>
      </c>
      <c r="E15" s="48">
        <v>420</v>
      </c>
      <c r="F15" s="48">
        <v>285</v>
      </c>
      <c r="G15" s="48">
        <v>340</v>
      </c>
      <c r="H15" s="48">
        <v>2</v>
      </c>
      <c r="I15" s="48">
        <v>58</v>
      </c>
      <c r="J15" s="48">
        <v>8</v>
      </c>
      <c r="K15" s="105">
        <f aca="true" t="shared" si="0" ref="K15:K50">ROUND((H15*60+I15+J15*0.01),0)</f>
        <v>178</v>
      </c>
      <c r="L15" s="104"/>
      <c r="M15" s="106">
        <f aca="true" t="shared" si="1" ref="M15:M49">+(E15+F15+G15-K15*2-L15)*2</f>
        <v>1378</v>
      </c>
    </row>
    <row r="16" spans="1:13" s="29" customFormat="1" ht="19.5" customHeight="1">
      <c r="A16" s="44">
        <v>2</v>
      </c>
      <c r="B16" s="45"/>
      <c r="C16" s="46" t="s">
        <v>343</v>
      </c>
      <c r="D16" s="7" t="s">
        <v>297</v>
      </c>
      <c r="E16" s="48">
        <v>255</v>
      </c>
      <c r="F16" s="48">
        <v>310</v>
      </c>
      <c r="G16" s="48">
        <v>430</v>
      </c>
      <c r="H16" s="48">
        <v>3</v>
      </c>
      <c r="I16" s="48">
        <v>0</v>
      </c>
      <c r="J16" s="48">
        <v>8</v>
      </c>
      <c r="K16" s="105">
        <f t="shared" si="0"/>
        <v>180</v>
      </c>
      <c r="L16" s="104"/>
      <c r="M16" s="106">
        <f t="shared" si="1"/>
        <v>1270</v>
      </c>
    </row>
    <row r="17" spans="1:13" s="29" customFormat="1" ht="19.5" customHeight="1">
      <c r="A17" s="44">
        <v>3</v>
      </c>
      <c r="B17" s="45"/>
      <c r="C17" s="46" t="s">
        <v>345</v>
      </c>
      <c r="D17" s="7" t="s">
        <v>346</v>
      </c>
      <c r="E17" s="48">
        <v>265</v>
      </c>
      <c r="F17" s="48">
        <v>410</v>
      </c>
      <c r="G17" s="48">
        <v>260</v>
      </c>
      <c r="H17" s="48">
        <v>2</v>
      </c>
      <c r="I17" s="48">
        <v>45</v>
      </c>
      <c r="J17" s="48">
        <v>6</v>
      </c>
      <c r="K17" s="105">
        <f t="shared" si="0"/>
        <v>165</v>
      </c>
      <c r="L17" s="104"/>
      <c r="M17" s="106">
        <f t="shared" si="1"/>
        <v>1210</v>
      </c>
    </row>
    <row r="18" spans="1:13" s="29" customFormat="1" ht="19.5" customHeight="1">
      <c r="A18" s="44">
        <v>4</v>
      </c>
      <c r="B18" s="45"/>
      <c r="C18" s="46" t="s">
        <v>306</v>
      </c>
      <c r="D18" s="7" t="s">
        <v>161</v>
      </c>
      <c r="E18" s="48">
        <v>120</v>
      </c>
      <c r="F18" s="48">
        <v>440</v>
      </c>
      <c r="G18" s="48">
        <v>250</v>
      </c>
      <c r="H18" s="48">
        <v>1</v>
      </c>
      <c r="I18" s="48">
        <v>46</v>
      </c>
      <c r="J18" s="48">
        <v>4</v>
      </c>
      <c r="K18" s="105">
        <f t="shared" si="0"/>
        <v>106</v>
      </c>
      <c r="L18" s="104"/>
      <c r="M18" s="106">
        <f t="shared" si="1"/>
        <v>1196</v>
      </c>
    </row>
    <row r="19" spans="1:13" s="29" customFormat="1" ht="19.5" customHeight="1">
      <c r="A19" s="44">
        <v>5</v>
      </c>
      <c r="B19" s="45"/>
      <c r="C19" s="46" t="s">
        <v>350</v>
      </c>
      <c r="D19" s="7" t="s">
        <v>161</v>
      </c>
      <c r="E19" s="48">
        <v>380</v>
      </c>
      <c r="F19" s="48">
        <v>390</v>
      </c>
      <c r="G19" s="48">
        <v>275</v>
      </c>
      <c r="H19" s="48">
        <v>3</v>
      </c>
      <c r="I19" s="48">
        <v>45</v>
      </c>
      <c r="J19" s="48">
        <v>1</v>
      </c>
      <c r="K19" s="105">
        <f t="shared" si="0"/>
        <v>225</v>
      </c>
      <c r="L19" s="104"/>
      <c r="M19" s="106">
        <f t="shared" si="1"/>
        <v>1190</v>
      </c>
    </row>
    <row r="20" spans="1:13" s="29" customFormat="1" ht="19.5" customHeight="1">
      <c r="A20" s="44">
        <v>6</v>
      </c>
      <c r="B20" s="45"/>
      <c r="C20" s="46" t="s">
        <v>359</v>
      </c>
      <c r="D20" s="7" t="s">
        <v>143</v>
      </c>
      <c r="E20" s="48">
        <v>370</v>
      </c>
      <c r="F20" s="48">
        <v>370</v>
      </c>
      <c r="G20" s="48">
        <v>225</v>
      </c>
      <c r="H20" s="48">
        <v>3</v>
      </c>
      <c r="I20" s="48">
        <v>18</v>
      </c>
      <c r="J20" s="48">
        <v>0</v>
      </c>
      <c r="K20" s="105">
        <f t="shared" si="0"/>
        <v>198</v>
      </c>
      <c r="L20" s="104"/>
      <c r="M20" s="106">
        <f t="shared" si="1"/>
        <v>1138</v>
      </c>
    </row>
    <row r="21" spans="1:13" s="29" customFormat="1" ht="19.5" customHeight="1">
      <c r="A21" s="44">
        <v>7</v>
      </c>
      <c r="B21" s="45"/>
      <c r="C21" s="46" t="s">
        <v>302</v>
      </c>
      <c r="D21" s="7" t="s">
        <v>143</v>
      </c>
      <c r="E21" s="48">
        <v>240</v>
      </c>
      <c r="F21" s="48">
        <v>220</v>
      </c>
      <c r="G21" s="48">
        <v>400</v>
      </c>
      <c r="H21" s="48">
        <v>2</v>
      </c>
      <c r="I21" s="48">
        <v>35</v>
      </c>
      <c r="J21" s="48">
        <v>1</v>
      </c>
      <c r="K21" s="105">
        <f t="shared" si="0"/>
        <v>155</v>
      </c>
      <c r="L21" s="104"/>
      <c r="M21" s="106">
        <f t="shared" si="1"/>
        <v>1100</v>
      </c>
    </row>
    <row r="22" spans="1:13" s="29" customFormat="1" ht="19.5" customHeight="1">
      <c r="A22" s="44">
        <v>8</v>
      </c>
      <c r="B22" s="45"/>
      <c r="C22" s="46" t="s">
        <v>303</v>
      </c>
      <c r="D22" s="7" t="s">
        <v>168</v>
      </c>
      <c r="E22" s="48">
        <v>300</v>
      </c>
      <c r="F22" s="48">
        <v>285</v>
      </c>
      <c r="G22" s="48">
        <v>350</v>
      </c>
      <c r="H22" s="48">
        <v>3</v>
      </c>
      <c r="I22" s="48">
        <v>19</v>
      </c>
      <c r="J22" s="48">
        <v>7</v>
      </c>
      <c r="K22" s="105">
        <f t="shared" si="0"/>
        <v>199</v>
      </c>
      <c r="L22" s="104"/>
      <c r="M22" s="106">
        <f t="shared" si="1"/>
        <v>1074</v>
      </c>
    </row>
    <row r="23" spans="1:13" s="29" customFormat="1" ht="19.5" customHeight="1">
      <c r="A23" s="44">
        <v>9</v>
      </c>
      <c r="B23" s="45"/>
      <c r="C23" s="46" t="s">
        <v>291</v>
      </c>
      <c r="D23" s="7" t="s">
        <v>297</v>
      </c>
      <c r="E23" s="48">
        <v>240</v>
      </c>
      <c r="F23" s="48">
        <v>330</v>
      </c>
      <c r="G23" s="48">
        <v>285</v>
      </c>
      <c r="H23" s="48">
        <v>2</v>
      </c>
      <c r="I23" s="48">
        <v>48</v>
      </c>
      <c r="J23" s="48">
        <v>5</v>
      </c>
      <c r="K23" s="105">
        <f t="shared" si="0"/>
        <v>168</v>
      </c>
      <c r="L23" s="104"/>
      <c r="M23" s="106">
        <f t="shared" si="1"/>
        <v>1038</v>
      </c>
    </row>
    <row r="24" spans="1:14" s="29" customFormat="1" ht="19.5" customHeight="1">
      <c r="A24" s="44">
        <v>10</v>
      </c>
      <c r="B24" s="45"/>
      <c r="C24" s="46" t="s">
        <v>294</v>
      </c>
      <c r="D24" s="7" t="s">
        <v>136</v>
      </c>
      <c r="E24" s="48">
        <v>275</v>
      </c>
      <c r="F24" s="48">
        <v>285</v>
      </c>
      <c r="G24" s="48">
        <v>300</v>
      </c>
      <c r="H24" s="107">
        <v>3</v>
      </c>
      <c r="I24" s="107">
        <v>0</v>
      </c>
      <c r="J24" s="107">
        <v>7</v>
      </c>
      <c r="K24" s="105">
        <f t="shared" si="0"/>
        <v>180</v>
      </c>
      <c r="L24" s="104"/>
      <c r="M24" s="106">
        <f t="shared" si="1"/>
        <v>1000</v>
      </c>
      <c r="N24" s="158"/>
    </row>
    <row r="25" spans="1:13" s="29" customFormat="1" ht="19.5" customHeight="1">
      <c r="A25" s="44">
        <v>11</v>
      </c>
      <c r="B25" s="45"/>
      <c r="C25" s="46" t="s">
        <v>332</v>
      </c>
      <c r="D25" s="7" t="s">
        <v>333</v>
      </c>
      <c r="E25" s="48">
        <v>340</v>
      </c>
      <c r="F25" s="48">
        <v>260</v>
      </c>
      <c r="G25" s="48">
        <v>250</v>
      </c>
      <c r="H25" s="48">
        <v>3</v>
      </c>
      <c r="I25" s="48">
        <v>11</v>
      </c>
      <c r="J25" s="48">
        <v>6</v>
      </c>
      <c r="K25" s="105">
        <f t="shared" si="0"/>
        <v>191</v>
      </c>
      <c r="L25" s="104"/>
      <c r="M25" s="106">
        <f t="shared" si="1"/>
        <v>936</v>
      </c>
    </row>
    <row r="26" spans="1:13" s="29" customFormat="1" ht="19.5" customHeight="1">
      <c r="A26" s="44">
        <v>12</v>
      </c>
      <c r="B26" s="45"/>
      <c r="C26" s="46" t="s">
        <v>290</v>
      </c>
      <c r="D26" s="7" t="s">
        <v>136</v>
      </c>
      <c r="E26" s="48">
        <v>255</v>
      </c>
      <c r="F26" s="48">
        <v>300</v>
      </c>
      <c r="G26" s="48">
        <v>200</v>
      </c>
      <c r="H26" s="48">
        <v>2</v>
      </c>
      <c r="I26" s="48">
        <v>43</v>
      </c>
      <c r="J26" s="48">
        <v>9</v>
      </c>
      <c r="K26" s="105">
        <f t="shared" si="0"/>
        <v>163</v>
      </c>
      <c r="L26" s="104"/>
      <c r="M26" s="106">
        <f t="shared" si="1"/>
        <v>858</v>
      </c>
    </row>
    <row r="27" spans="1:13" s="29" customFormat="1" ht="19.5" customHeight="1">
      <c r="A27" s="44">
        <v>13</v>
      </c>
      <c r="B27" s="45"/>
      <c r="C27" s="46" t="s">
        <v>358</v>
      </c>
      <c r="D27" s="7" t="s">
        <v>216</v>
      </c>
      <c r="E27" s="48">
        <v>310</v>
      </c>
      <c r="F27" s="48">
        <v>130</v>
      </c>
      <c r="G27" s="48">
        <v>260</v>
      </c>
      <c r="H27" s="48">
        <v>2</v>
      </c>
      <c r="I27" s="48">
        <v>16</v>
      </c>
      <c r="J27" s="48">
        <v>5</v>
      </c>
      <c r="K27" s="105">
        <f t="shared" si="0"/>
        <v>136</v>
      </c>
      <c r="L27" s="104"/>
      <c r="M27" s="106">
        <f t="shared" si="1"/>
        <v>856</v>
      </c>
    </row>
    <row r="28" spans="1:13" s="29" customFormat="1" ht="19.5" customHeight="1">
      <c r="A28" s="44">
        <v>14</v>
      </c>
      <c r="B28" s="45"/>
      <c r="C28" s="46" t="s">
        <v>295</v>
      </c>
      <c r="D28" s="7" t="s">
        <v>298</v>
      </c>
      <c r="E28" s="48">
        <v>275</v>
      </c>
      <c r="F28" s="48">
        <v>255</v>
      </c>
      <c r="G28" s="48">
        <v>240</v>
      </c>
      <c r="H28" s="48">
        <v>3</v>
      </c>
      <c r="I28" s="48">
        <v>23</v>
      </c>
      <c r="J28" s="48">
        <v>2</v>
      </c>
      <c r="K28" s="105">
        <f t="shared" si="0"/>
        <v>203</v>
      </c>
      <c r="L28" s="104"/>
      <c r="M28" s="106">
        <f t="shared" si="1"/>
        <v>728</v>
      </c>
    </row>
    <row r="29" spans="1:13" s="29" customFormat="1" ht="19.5" customHeight="1">
      <c r="A29" s="44">
        <v>15</v>
      </c>
      <c r="B29" s="45"/>
      <c r="C29" s="46" t="s">
        <v>351</v>
      </c>
      <c r="D29" s="7" t="s">
        <v>297</v>
      </c>
      <c r="E29" s="48">
        <v>275</v>
      </c>
      <c r="F29" s="48">
        <v>250</v>
      </c>
      <c r="G29" s="48">
        <v>245</v>
      </c>
      <c r="H29" s="48">
        <v>3</v>
      </c>
      <c r="I29" s="48">
        <v>33</v>
      </c>
      <c r="J29" s="48">
        <v>5</v>
      </c>
      <c r="K29" s="105">
        <f t="shared" si="0"/>
        <v>213</v>
      </c>
      <c r="L29" s="104"/>
      <c r="M29" s="106">
        <f t="shared" si="1"/>
        <v>688</v>
      </c>
    </row>
    <row r="30" spans="1:13" s="29" customFormat="1" ht="19.5" customHeight="1">
      <c r="A30" s="44">
        <v>16</v>
      </c>
      <c r="B30" s="45"/>
      <c r="C30" s="46" t="s">
        <v>344</v>
      </c>
      <c r="D30" s="7" t="s">
        <v>157</v>
      </c>
      <c r="E30" s="48">
        <v>340</v>
      </c>
      <c r="F30" s="48">
        <v>160</v>
      </c>
      <c r="G30" s="48">
        <v>180</v>
      </c>
      <c r="H30" s="48">
        <v>3</v>
      </c>
      <c r="I30" s="48">
        <v>6</v>
      </c>
      <c r="J30" s="48">
        <v>1</v>
      </c>
      <c r="K30" s="105">
        <f t="shared" si="0"/>
        <v>186</v>
      </c>
      <c r="L30" s="104"/>
      <c r="M30" s="106">
        <f t="shared" si="1"/>
        <v>616</v>
      </c>
    </row>
    <row r="31" spans="1:13" s="29" customFormat="1" ht="19.5" customHeight="1">
      <c r="A31" s="44">
        <v>17</v>
      </c>
      <c r="B31" s="45"/>
      <c r="C31" s="46" t="s">
        <v>308</v>
      </c>
      <c r="D31" s="7" t="s">
        <v>309</v>
      </c>
      <c r="E31" s="48">
        <v>360</v>
      </c>
      <c r="F31" s="48">
        <v>215</v>
      </c>
      <c r="G31" s="48">
        <v>155</v>
      </c>
      <c r="H31" s="48">
        <v>3</v>
      </c>
      <c r="I31" s="48">
        <v>34</v>
      </c>
      <c r="J31" s="48">
        <v>9</v>
      </c>
      <c r="K31" s="105">
        <f t="shared" si="0"/>
        <v>214</v>
      </c>
      <c r="L31" s="104"/>
      <c r="M31" s="106">
        <f t="shared" si="1"/>
        <v>604</v>
      </c>
    </row>
    <row r="32" spans="1:13" s="29" customFormat="1" ht="19.5" customHeight="1">
      <c r="A32" s="44">
        <v>18</v>
      </c>
      <c r="B32" s="45"/>
      <c r="C32" s="46" t="s">
        <v>300</v>
      </c>
      <c r="D32" s="7" t="s">
        <v>161</v>
      </c>
      <c r="E32" s="48">
        <v>250</v>
      </c>
      <c r="F32" s="48">
        <v>220</v>
      </c>
      <c r="G32" s="48">
        <v>210</v>
      </c>
      <c r="H32" s="48">
        <v>3</v>
      </c>
      <c r="I32" s="48">
        <v>20</v>
      </c>
      <c r="J32" s="48">
        <v>8</v>
      </c>
      <c r="K32" s="105">
        <f t="shared" si="0"/>
        <v>200</v>
      </c>
      <c r="L32" s="104"/>
      <c r="M32" s="106">
        <f t="shared" si="1"/>
        <v>560</v>
      </c>
    </row>
    <row r="33" spans="1:13" s="29" customFormat="1" ht="19.5" customHeight="1">
      <c r="A33" s="44">
        <v>19</v>
      </c>
      <c r="B33" s="45"/>
      <c r="C33" s="46" t="s">
        <v>312</v>
      </c>
      <c r="D33" s="7" t="s">
        <v>313</v>
      </c>
      <c r="E33" s="48">
        <v>310</v>
      </c>
      <c r="F33" s="48">
        <v>150</v>
      </c>
      <c r="G33" s="48">
        <v>205</v>
      </c>
      <c r="H33" s="48">
        <v>3</v>
      </c>
      <c r="I33" s="48">
        <v>13</v>
      </c>
      <c r="J33" s="48">
        <v>3</v>
      </c>
      <c r="K33" s="105">
        <f t="shared" si="0"/>
        <v>193</v>
      </c>
      <c r="L33" s="104"/>
      <c r="M33" s="106">
        <f t="shared" si="1"/>
        <v>558</v>
      </c>
    </row>
    <row r="34" spans="1:13" s="29" customFormat="1" ht="19.5" customHeight="1">
      <c r="A34" s="44">
        <v>20</v>
      </c>
      <c r="B34" s="45"/>
      <c r="C34" s="46" t="s">
        <v>352</v>
      </c>
      <c r="D34" s="7" t="s">
        <v>297</v>
      </c>
      <c r="E34" s="48">
        <v>135</v>
      </c>
      <c r="F34" s="48">
        <v>170</v>
      </c>
      <c r="G34" s="48">
        <v>340</v>
      </c>
      <c r="H34" s="48">
        <v>3</v>
      </c>
      <c r="I34" s="48">
        <v>4</v>
      </c>
      <c r="J34" s="48">
        <v>7</v>
      </c>
      <c r="K34" s="105">
        <f t="shared" si="0"/>
        <v>184</v>
      </c>
      <c r="L34" s="104"/>
      <c r="M34" s="106">
        <f t="shared" si="1"/>
        <v>554</v>
      </c>
    </row>
    <row r="35" spans="1:13" s="29" customFormat="1" ht="19.5" customHeight="1">
      <c r="A35" s="44">
        <v>21</v>
      </c>
      <c r="B35" s="45"/>
      <c r="C35" s="46" t="s">
        <v>293</v>
      </c>
      <c r="D35" s="7" t="s">
        <v>309</v>
      </c>
      <c r="E35" s="48">
        <v>115</v>
      </c>
      <c r="F35" s="48">
        <v>250</v>
      </c>
      <c r="G35" s="48">
        <v>115</v>
      </c>
      <c r="H35" s="48">
        <v>1</v>
      </c>
      <c r="I35" s="48">
        <v>50</v>
      </c>
      <c r="J35" s="48">
        <v>1</v>
      </c>
      <c r="K35" s="105">
        <f t="shared" si="0"/>
        <v>110</v>
      </c>
      <c r="L35" s="104"/>
      <c r="M35" s="106">
        <f t="shared" si="1"/>
        <v>520</v>
      </c>
    </row>
    <row r="36" spans="1:13" ht="19.5" customHeight="1">
      <c r="A36" s="44">
        <v>22</v>
      </c>
      <c r="B36" s="45"/>
      <c r="C36" s="46" t="s">
        <v>348</v>
      </c>
      <c r="D36" s="7" t="s">
        <v>297</v>
      </c>
      <c r="E36" s="48">
        <v>160</v>
      </c>
      <c r="F36" s="48">
        <v>205</v>
      </c>
      <c r="G36" s="48">
        <v>240</v>
      </c>
      <c r="H36" s="48">
        <v>3</v>
      </c>
      <c r="I36" s="48">
        <v>6</v>
      </c>
      <c r="J36" s="48">
        <v>8</v>
      </c>
      <c r="K36" s="105">
        <f t="shared" si="0"/>
        <v>186</v>
      </c>
      <c r="L36" s="104"/>
      <c r="M36" s="106">
        <f t="shared" si="1"/>
        <v>466</v>
      </c>
    </row>
    <row r="37" spans="1:13" ht="19.5" customHeight="1">
      <c r="A37" s="44">
        <v>23</v>
      </c>
      <c r="B37" s="45"/>
      <c r="C37" s="46" t="s">
        <v>334</v>
      </c>
      <c r="D37" s="7" t="s">
        <v>216</v>
      </c>
      <c r="E37" s="48">
        <v>135</v>
      </c>
      <c r="F37" s="48">
        <v>145</v>
      </c>
      <c r="G37" s="48">
        <v>190</v>
      </c>
      <c r="H37" s="107">
        <v>2</v>
      </c>
      <c r="I37" s="107">
        <v>2</v>
      </c>
      <c r="J37" s="107">
        <v>3</v>
      </c>
      <c r="K37" s="105">
        <f t="shared" si="0"/>
        <v>122</v>
      </c>
      <c r="L37" s="104"/>
      <c r="M37" s="106">
        <f t="shared" si="1"/>
        <v>452</v>
      </c>
    </row>
    <row r="38" spans="1:13" ht="19.5" customHeight="1">
      <c r="A38" s="44">
        <v>24</v>
      </c>
      <c r="B38" s="45"/>
      <c r="C38" s="46" t="s">
        <v>327</v>
      </c>
      <c r="D38" s="7" t="s">
        <v>161</v>
      </c>
      <c r="E38" s="48">
        <v>0</v>
      </c>
      <c r="F38" s="48">
        <v>145</v>
      </c>
      <c r="G38" s="48">
        <v>310</v>
      </c>
      <c r="H38" s="48">
        <v>1</v>
      </c>
      <c r="I38" s="48">
        <v>59</v>
      </c>
      <c r="J38" s="48">
        <v>2</v>
      </c>
      <c r="K38" s="105">
        <f t="shared" si="0"/>
        <v>119</v>
      </c>
      <c r="L38" s="104"/>
      <c r="M38" s="106">
        <f t="shared" si="1"/>
        <v>434</v>
      </c>
    </row>
    <row r="39" spans="1:13" ht="19.5" customHeight="1">
      <c r="A39" s="44">
        <v>25</v>
      </c>
      <c r="B39" s="45"/>
      <c r="C39" s="46" t="s">
        <v>340</v>
      </c>
      <c r="D39" s="7" t="s">
        <v>136</v>
      </c>
      <c r="E39" s="48">
        <v>290</v>
      </c>
      <c r="F39" s="48">
        <v>115</v>
      </c>
      <c r="G39" s="48">
        <v>185</v>
      </c>
      <c r="H39" s="48">
        <v>3</v>
      </c>
      <c r="I39" s="48">
        <v>9</v>
      </c>
      <c r="J39" s="48">
        <v>1</v>
      </c>
      <c r="K39" s="105">
        <f t="shared" si="0"/>
        <v>189</v>
      </c>
      <c r="L39" s="104"/>
      <c r="M39" s="106">
        <f t="shared" si="1"/>
        <v>424</v>
      </c>
    </row>
    <row r="40" spans="1:13" ht="19.5" customHeight="1">
      <c r="A40" s="44">
        <v>26</v>
      </c>
      <c r="B40" s="45"/>
      <c r="C40" s="46" t="s">
        <v>301</v>
      </c>
      <c r="D40" s="5" t="s">
        <v>134</v>
      </c>
      <c r="E40" s="48">
        <v>275</v>
      </c>
      <c r="F40" s="48">
        <v>195</v>
      </c>
      <c r="G40" s="48">
        <v>0</v>
      </c>
      <c r="H40" s="48">
        <v>2</v>
      </c>
      <c r="I40" s="48">
        <v>54</v>
      </c>
      <c r="J40" s="48">
        <v>3</v>
      </c>
      <c r="K40" s="105">
        <f t="shared" si="0"/>
        <v>174</v>
      </c>
      <c r="L40" s="104"/>
      <c r="M40" s="106">
        <f t="shared" si="1"/>
        <v>244</v>
      </c>
    </row>
    <row r="41" spans="1:13" s="29" customFormat="1" ht="19.5" customHeight="1">
      <c r="A41" s="44">
        <v>27</v>
      </c>
      <c r="B41" s="45"/>
      <c r="C41" s="46" t="s">
        <v>304</v>
      </c>
      <c r="D41" s="7" t="s">
        <v>311</v>
      </c>
      <c r="E41" s="48">
        <v>270</v>
      </c>
      <c r="F41" s="48">
        <v>145</v>
      </c>
      <c r="G41" s="48">
        <v>100</v>
      </c>
      <c r="H41" s="48">
        <v>3</v>
      </c>
      <c r="I41" s="48">
        <v>33</v>
      </c>
      <c r="J41" s="48">
        <v>8</v>
      </c>
      <c r="K41" s="105">
        <f t="shared" si="0"/>
        <v>213</v>
      </c>
      <c r="L41" s="104"/>
      <c r="M41" s="106">
        <f t="shared" si="1"/>
        <v>178</v>
      </c>
    </row>
    <row r="42" spans="1:13" s="29" customFormat="1" ht="19.5" customHeight="1">
      <c r="A42" s="44">
        <v>28</v>
      </c>
      <c r="B42" s="45"/>
      <c r="C42" s="46" t="s">
        <v>307</v>
      </c>
      <c r="D42" s="7" t="s">
        <v>297</v>
      </c>
      <c r="E42" s="48">
        <v>100</v>
      </c>
      <c r="F42" s="48">
        <v>330</v>
      </c>
      <c r="G42" s="48">
        <v>0</v>
      </c>
      <c r="H42" s="48">
        <v>3</v>
      </c>
      <c r="I42" s="48">
        <v>23</v>
      </c>
      <c r="J42" s="48">
        <v>6</v>
      </c>
      <c r="K42" s="105">
        <f t="shared" si="0"/>
        <v>203</v>
      </c>
      <c r="L42" s="104"/>
      <c r="M42" s="106">
        <f t="shared" si="1"/>
        <v>48</v>
      </c>
    </row>
    <row r="43" spans="1:13" s="29" customFormat="1" ht="19.5" customHeight="1">
      <c r="A43" s="44">
        <v>29</v>
      </c>
      <c r="B43" s="45"/>
      <c r="C43" s="46" t="s">
        <v>347</v>
      </c>
      <c r="D43" s="7" t="s">
        <v>134</v>
      </c>
      <c r="E43" s="48">
        <v>170</v>
      </c>
      <c r="F43" s="48">
        <v>295</v>
      </c>
      <c r="G43" s="48">
        <v>0</v>
      </c>
      <c r="H43" s="48">
        <v>3</v>
      </c>
      <c r="I43" s="48">
        <v>41</v>
      </c>
      <c r="J43" s="48">
        <v>1</v>
      </c>
      <c r="K43" s="105">
        <f t="shared" si="0"/>
        <v>221</v>
      </c>
      <c r="L43" s="104"/>
      <c r="M43" s="106">
        <f t="shared" si="1"/>
        <v>46</v>
      </c>
    </row>
    <row r="44" spans="1:13" s="29" customFormat="1" ht="19.5" customHeight="1">
      <c r="A44" s="44">
        <v>30</v>
      </c>
      <c r="B44" s="45"/>
      <c r="C44" s="46" t="s">
        <v>310</v>
      </c>
      <c r="D44" s="7" t="s">
        <v>311</v>
      </c>
      <c r="E44" s="48">
        <v>0</v>
      </c>
      <c r="F44" s="48">
        <v>135</v>
      </c>
      <c r="G44" s="48">
        <v>200</v>
      </c>
      <c r="H44" s="48">
        <v>3</v>
      </c>
      <c r="I44" s="48">
        <v>12</v>
      </c>
      <c r="J44" s="48">
        <v>9</v>
      </c>
      <c r="K44" s="105">
        <f t="shared" si="0"/>
        <v>192</v>
      </c>
      <c r="L44" s="104"/>
      <c r="M44" s="106">
        <f t="shared" si="1"/>
        <v>-98</v>
      </c>
    </row>
    <row r="45" spans="1:13" s="29" customFormat="1" ht="19.5" customHeight="1">
      <c r="A45" s="44">
        <v>31</v>
      </c>
      <c r="C45" s="46" t="s">
        <v>349</v>
      </c>
      <c r="D45" s="7" t="s">
        <v>311</v>
      </c>
      <c r="E45" s="48">
        <v>110</v>
      </c>
      <c r="F45" s="48">
        <v>105</v>
      </c>
      <c r="G45" s="48">
        <v>0</v>
      </c>
      <c r="H45" s="48">
        <v>2</v>
      </c>
      <c r="I45" s="48">
        <v>58</v>
      </c>
      <c r="J45" s="48">
        <v>0</v>
      </c>
      <c r="K45" s="105">
        <f t="shared" si="0"/>
        <v>178</v>
      </c>
      <c r="L45" s="104"/>
      <c r="M45" s="106">
        <f t="shared" si="1"/>
        <v>-282</v>
      </c>
    </row>
    <row r="46" spans="1:13" s="29" customFormat="1" ht="19.5" customHeight="1">
      <c r="A46" s="44">
        <v>32</v>
      </c>
      <c r="B46" s="45"/>
      <c r="C46" s="46" t="s">
        <v>341</v>
      </c>
      <c r="D46" s="7" t="s">
        <v>333</v>
      </c>
      <c r="E46" s="48">
        <v>295</v>
      </c>
      <c r="F46" s="48">
        <v>115</v>
      </c>
      <c r="G46" s="48">
        <v>0</v>
      </c>
      <c r="H46" s="48">
        <v>4</v>
      </c>
      <c r="I46" s="48">
        <v>53</v>
      </c>
      <c r="J46" s="48">
        <v>2</v>
      </c>
      <c r="K46" s="105">
        <f t="shared" si="0"/>
        <v>293</v>
      </c>
      <c r="L46" s="104"/>
      <c r="M46" s="106">
        <f t="shared" si="1"/>
        <v>-352</v>
      </c>
    </row>
    <row r="47" spans="1:13" s="29" customFormat="1" ht="19.5" customHeight="1">
      <c r="A47" s="44">
        <v>33</v>
      </c>
      <c r="B47" s="45"/>
      <c r="C47" s="46" t="s">
        <v>336</v>
      </c>
      <c r="D47" s="7" t="s">
        <v>333</v>
      </c>
      <c r="E47" s="48">
        <v>150</v>
      </c>
      <c r="F47" s="48">
        <v>100</v>
      </c>
      <c r="G47" s="48">
        <v>0</v>
      </c>
      <c r="H47" s="48">
        <v>3</v>
      </c>
      <c r="I47" s="48">
        <v>33</v>
      </c>
      <c r="J47" s="48">
        <v>2</v>
      </c>
      <c r="K47" s="105">
        <f t="shared" si="0"/>
        <v>213</v>
      </c>
      <c r="L47" s="104"/>
      <c r="M47" s="106">
        <f t="shared" si="1"/>
        <v>-352</v>
      </c>
    </row>
    <row r="48" spans="1:13" s="29" customFormat="1" ht="19.5" customHeight="1">
      <c r="A48" s="44">
        <v>34</v>
      </c>
      <c r="B48" s="45"/>
      <c r="C48" s="46" t="s">
        <v>305</v>
      </c>
      <c r="D48" s="7" t="s">
        <v>297</v>
      </c>
      <c r="E48" s="48">
        <v>200</v>
      </c>
      <c r="F48" s="48">
        <v>0</v>
      </c>
      <c r="G48" s="48">
        <v>0</v>
      </c>
      <c r="H48" s="48">
        <v>3</v>
      </c>
      <c r="I48" s="48">
        <v>50</v>
      </c>
      <c r="J48" s="48">
        <v>4</v>
      </c>
      <c r="K48" s="105">
        <f t="shared" si="0"/>
        <v>230</v>
      </c>
      <c r="L48" s="104"/>
      <c r="M48" s="106">
        <f t="shared" si="1"/>
        <v>-520</v>
      </c>
    </row>
    <row r="49" spans="1:13" s="29" customFormat="1" ht="19.5" customHeight="1">
      <c r="A49" s="44">
        <v>35</v>
      </c>
      <c r="B49" s="45"/>
      <c r="C49" s="46" t="s">
        <v>299</v>
      </c>
      <c r="D49" s="7" t="s">
        <v>157</v>
      </c>
      <c r="E49" s="48">
        <v>0</v>
      </c>
      <c r="F49" s="48">
        <v>0</v>
      </c>
      <c r="G49" s="48">
        <v>0</v>
      </c>
      <c r="H49" s="48">
        <v>3</v>
      </c>
      <c r="I49" s="48">
        <v>9</v>
      </c>
      <c r="J49" s="48">
        <v>0</v>
      </c>
      <c r="K49" s="105">
        <f t="shared" si="0"/>
        <v>189</v>
      </c>
      <c r="L49" s="104"/>
      <c r="M49" s="106">
        <f t="shared" si="1"/>
        <v>-756</v>
      </c>
    </row>
    <row r="50" spans="1:14" s="29" customFormat="1" ht="19.5" customHeight="1">
      <c r="A50" s="44">
        <v>36</v>
      </c>
      <c r="B50" s="45"/>
      <c r="C50" s="46" t="s">
        <v>335</v>
      </c>
      <c r="D50" s="7" t="s">
        <v>297</v>
      </c>
      <c r="E50" s="48">
        <v>200</v>
      </c>
      <c r="F50" s="48">
        <v>185</v>
      </c>
      <c r="G50" s="48">
        <v>185</v>
      </c>
      <c r="H50" s="48">
        <v>2</v>
      </c>
      <c r="I50" s="48">
        <v>43</v>
      </c>
      <c r="J50" s="48">
        <v>1</v>
      </c>
      <c r="K50" s="105">
        <f t="shared" si="0"/>
        <v>163</v>
      </c>
      <c r="L50" s="104"/>
      <c r="M50" s="106">
        <v>0</v>
      </c>
      <c r="N50" s="158" t="s">
        <v>366</v>
      </c>
    </row>
    <row r="51" spans="1:13" s="29" customFormat="1" ht="19.5" customHeight="1">
      <c r="A51" s="44">
        <v>37</v>
      </c>
      <c r="B51" s="45"/>
      <c r="C51" s="46"/>
      <c r="D51" s="7"/>
      <c r="E51" s="48"/>
      <c r="F51" s="48"/>
      <c r="G51" s="48"/>
      <c r="H51" s="48"/>
      <c r="I51" s="48"/>
      <c r="J51" s="48"/>
      <c r="K51" s="105"/>
      <c r="L51" s="104"/>
      <c r="M51" s="106"/>
    </row>
    <row r="52" spans="1:13" s="29" customFormat="1" ht="19.5" customHeight="1">
      <c r="A52" s="44">
        <v>38</v>
      </c>
      <c r="B52" s="45"/>
      <c r="C52" s="46"/>
      <c r="D52" s="7"/>
      <c r="E52" s="48"/>
      <c r="F52" s="48"/>
      <c r="G52" s="48"/>
      <c r="H52" s="48"/>
      <c r="I52" s="48"/>
      <c r="J52" s="48"/>
      <c r="K52" s="105"/>
      <c r="L52" s="104"/>
      <c r="M52" s="106"/>
    </row>
    <row r="53" spans="1:13" s="29" customFormat="1" ht="19.5" customHeight="1">
      <c r="A53" s="44"/>
      <c r="B53" s="45"/>
      <c r="C53" s="46"/>
      <c r="D53" s="7"/>
      <c r="E53" s="48"/>
      <c r="F53" s="48"/>
      <c r="G53" s="48"/>
      <c r="H53" s="48"/>
      <c r="I53" s="48"/>
      <c r="J53" s="48"/>
      <c r="K53" s="105"/>
      <c r="L53" s="104"/>
      <c r="M53" s="106"/>
    </row>
    <row r="54" spans="1:13" s="29" customFormat="1" ht="19.5" customHeight="1">
      <c r="A54" s="44"/>
      <c r="B54" s="45"/>
      <c r="C54" s="46"/>
      <c r="D54" s="7"/>
      <c r="E54" s="48"/>
      <c r="F54" s="48"/>
      <c r="G54" s="48"/>
      <c r="H54" s="48"/>
      <c r="I54" s="48"/>
      <c r="J54" s="48"/>
      <c r="K54" s="105"/>
      <c r="L54" s="104"/>
      <c r="M54" s="106"/>
    </row>
    <row r="55" spans="1:3" s="29" customFormat="1" ht="19.5" customHeight="1">
      <c r="A55" s="28"/>
      <c r="B55" s="28"/>
      <c r="C55" s="9">
        <f>+COUNTA(C15:C54)</f>
        <v>36</v>
      </c>
    </row>
    <row r="56" spans="1:2" s="29" customFormat="1" ht="19.5" customHeight="1">
      <c r="A56" s="28"/>
      <c r="B56" s="28"/>
    </row>
    <row r="57" spans="1:2" s="29" customFormat="1" ht="19.5" customHeight="1">
      <c r="A57" s="28"/>
      <c r="B57" s="28"/>
    </row>
    <row r="58" spans="1:2" s="29" customFormat="1" ht="19.5" customHeight="1">
      <c r="A58" s="28"/>
      <c r="B58" s="28"/>
    </row>
    <row r="59" spans="1:2" s="29" customFormat="1" ht="19.5" customHeight="1">
      <c r="A59" s="28"/>
      <c r="B59" s="28"/>
    </row>
    <row r="60" spans="1:2" s="29" customFormat="1" ht="19.5" customHeight="1">
      <c r="A60" s="28"/>
      <c r="B60" s="28"/>
    </row>
    <row r="61" spans="1:2" s="29" customFormat="1" ht="19.5" customHeight="1">
      <c r="A61" s="28"/>
      <c r="B61" s="28"/>
    </row>
    <row r="62" spans="1:2" s="29" customFormat="1" ht="19.5" customHeight="1">
      <c r="A62" s="28"/>
      <c r="B62" s="28"/>
    </row>
    <row r="63" spans="1:2" s="29" customFormat="1" ht="15">
      <c r="A63" s="28"/>
      <c r="B63" s="28"/>
    </row>
    <row r="64" spans="1:2" s="29" customFormat="1" ht="15">
      <c r="A64" s="28"/>
      <c r="B64" s="28"/>
    </row>
    <row r="65" spans="1:2" s="29" customFormat="1" ht="15">
      <c r="A65" s="28"/>
      <c r="B65" s="28"/>
    </row>
    <row r="66" spans="1:2" s="29" customFormat="1" ht="15">
      <c r="A66" s="28"/>
      <c r="B66" s="28"/>
    </row>
    <row r="67" spans="1:2" s="29" customFormat="1" ht="15">
      <c r="A67" s="28"/>
      <c r="B67" s="28"/>
    </row>
    <row r="68" spans="1:2" s="29" customFormat="1" ht="15">
      <c r="A68" s="28"/>
      <c r="B68" s="28"/>
    </row>
    <row r="69" spans="1:2" s="29" customFormat="1" ht="15">
      <c r="A69" s="28"/>
      <c r="B69" s="28"/>
    </row>
    <row r="70" spans="1:2" s="29" customFormat="1" ht="15">
      <c r="A70" s="28"/>
      <c r="B70" s="28"/>
    </row>
    <row r="71" spans="1:2" s="29" customFormat="1" ht="15">
      <c r="A71" s="28"/>
      <c r="B71" s="28"/>
    </row>
    <row r="72" spans="1:2" s="29" customFormat="1" ht="15">
      <c r="A72" s="28"/>
      <c r="B72" s="28"/>
    </row>
    <row r="73" spans="1:2" s="29" customFormat="1" ht="15">
      <c r="A73" s="28"/>
      <c r="B73" s="28"/>
    </row>
    <row r="74" spans="1:2" s="29" customFormat="1" ht="15">
      <c r="A74" s="28"/>
      <c r="B74" s="28"/>
    </row>
    <row r="75" spans="1:2" s="29" customFormat="1" ht="15">
      <c r="A75" s="28"/>
      <c r="B75" s="28"/>
    </row>
    <row r="76" spans="1:2" s="29" customFormat="1" ht="15">
      <c r="A76" s="28"/>
      <c r="B76" s="28"/>
    </row>
    <row r="77" spans="1:2" s="29" customFormat="1" ht="15">
      <c r="A77" s="28"/>
      <c r="B77" s="28"/>
    </row>
    <row r="78" spans="1:2" s="29" customFormat="1" ht="15">
      <c r="A78" s="28"/>
      <c r="B78" s="28"/>
    </row>
    <row r="79" spans="1:2" s="29" customFormat="1" ht="15">
      <c r="A79" s="28"/>
      <c r="B79" s="28"/>
    </row>
    <row r="80" spans="1:2" s="29" customFormat="1" ht="15">
      <c r="A80" s="28"/>
      <c r="B80" s="28"/>
    </row>
    <row r="81" spans="1:2" s="29" customFormat="1" ht="15">
      <c r="A81" s="28"/>
      <c r="B81" s="28"/>
    </row>
  </sheetData>
  <sheetProtection selectLockedCells="1" selectUnlockedCells="1"/>
  <autoFilter ref="A14:M14"/>
  <mergeCells count="4">
    <mergeCell ref="E5:M5"/>
    <mergeCell ref="E7:M7"/>
    <mergeCell ref="E10:F10"/>
    <mergeCell ref="H13:J13"/>
  </mergeCells>
  <dataValidations count="1">
    <dataValidation type="list" allowBlank="1" showInputMessage="1" showErrorMessage="1" sqref="E15:G54">
      <formula1>"0,100,105,110,115,120,125,130,135,140,145,150,155,160,165,170,175,180,185,190,195,200,205,210,215,220,225,230,235,240,245,250,255,260,265,270,275,280,285,290,295,300,310,320,330,340,350,360,370,380,390,400,410,420,430,440,450,460"</formula1>
      <formula2>0</formula2>
    </dataValidation>
  </dataValidations>
  <printOptions/>
  <pageMargins left="0.7" right="0.7" top="0.75" bottom="0.75" header="0.5118055555555555" footer="0.5118055555555555"/>
  <pageSetup fitToHeight="2" fitToWidth="1" horizontalDpi="300" verticalDpi="300" orientation="landscape" scale="92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47"/>
  <sheetViews>
    <sheetView showGridLines="0" zoomScale="85" zoomScaleNormal="85" zoomScalePageLayoutView="0" workbookViewId="0" topLeftCell="A1">
      <selection activeCell="C15" sqref="C15:M21"/>
    </sheetView>
  </sheetViews>
  <sheetFormatPr defaultColWidth="5.00390625" defaultRowHeight="12.75"/>
  <cols>
    <col min="1" max="1" width="5.00390625" style="9" customWidth="1"/>
    <col min="2" max="2" width="0.9921875" style="9" customWidth="1"/>
    <col min="3" max="3" width="24.28125" style="9" customWidth="1"/>
    <col min="4" max="4" width="29.57421875" style="9" customWidth="1"/>
    <col min="5" max="6" width="7.140625" style="9" customWidth="1"/>
    <col min="7" max="9" width="6.140625" style="9" customWidth="1"/>
    <col min="10" max="10" width="6.57421875" style="9" customWidth="1"/>
    <col min="11" max="11" width="10.7109375" style="9" customWidth="1"/>
    <col min="12" max="12" width="9.28125" style="9" customWidth="1"/>
    <col min="13" max="13" width="10.7109375" style="9" customWidth="1"/>
    <col min="14" max="246" width="6.421875" style="9" customWidth="1"/>
    <col min="247" max="16384" width="5.00390625" style="9" customWidth="1"/>
  </cols>
  <sheetData>
    <row r="2" spans="4:13" ht="18">
      <c r="D2" s="18"/>
      <c r="E2" s="114" t="s">
        <v>47</v>
      </c>
      <c r="F2" s="18"/>
      <c r="G2" s="18"/>
      <c r="H2" s="18"/>
      <c r="I2" s="18"/>
      <c r="J2" s="18"/>
      <c r="K2" s="19"/>
      <c r="M2" s="19"/>
    </row>
    <row r="3" spans="4:11" ht="15">
      <c r="D3" s="20"/>
      <c r="E3" s="20" t="s">
        <v>48</v>
      </c>
      <c r="K3" s="21" t="s">
        <v>49</v>
      </c>
    </row>
    <row r="4" s="22" customFormat="1" ht="12.75"/>
    <row r="5" spans="4:13" s="22" customFormat="1" ht="15.75">
      <c r="D5" s="109"/>
      <c r="E5" s="171" t="s">
        <v>119</v>
      </c>
      <c r="F5" s="171"/>
      <c r="G5" s="171"/>
      <c r="H5" s="171"/>
      <c r="I5" s="171"/>
      <c r="J5" s="171"/>
      <c r="K5" s="171"/>
      <c r="L5" s="171"/>
      <c r="M5" s="171"/>
    </row>
    <row r="6" spans="5:11" s="22" customFormat="1" ht="15.75">
      <c r="E6" s="18"/>
      <c r="F6" s="18"/>
      <c r="G6" s="18"/>
      <c r="H6" s="18"/>
      <c r="I6" s="18"/>
      <c r="J6" s="18"/>
      <c r="K6" s="23"/>
    </row>
    <row r="7" spans="4:13" s="22" customFormat="1" ht="15.75">
      <c r="D7" s="24"/>
      <c r="E7" s="171" t="s">
        <v>110</v>
      </c>
      <c r="F7" s="171"/>
      <c r="G7" s="171"/>
      <c r="H7" s="171"/>
      <c r="I7" s="171"/>
      <c r="J7" s="171"/>
      <c r="K7" s="171"/>
      <c r="L7" s="171"/>
      <c r="M7" s="171"/>
    </row>
    <row r="8" spans="4:13" s="22" customFormat="1" ht="15.75">
      <c r="D8" s="18"/>
      <c r="E8" s="18"/>
      <c r="F8" s="18"/>
      <c r="K8" s="24"/>
      <c r="M8" s="24"/>
    </row>
    <row r="9" spans="4:12" s="22" customFormat="1" ht="15.75">
      <c r="D9" s="93"/>
      <c r="E9" s="23" t="s">
        <v>122</v>
      </c>
      <c r="F9" s="18"/>
      <c r="H9" s="25"/>
      <c r="I9" s="25"/>
      <c r="J9" s="25"/>
      <c r="K9" s="24"/>
      <c r="L9" s="9"/>
    </row>
    <row r="10" spans="4:10" ht="15.75">
      <c r="D10" s="97"/>
      <c r="E10" s="172">
        <v>42889</v>
      </c>
      <c r="F10" s="172"/>
      <c r="G10" s="22"/>
      <c r="H10" s="63"/>
      <c r="I10" s="63"/>
      <c r="J10" s="26"/>
    </row>
    <row r="11" spans="4:10" ht="15.75">
      <c r="D11" s="97"/>
      <c r="E11" s="110"/>
      <c r="F11" s="110"/>
      <c r="G11" s="22"/>
      <c r="H11" s="63"/>
      <c r="I11" s="63"/>
      <c r="J11" s="26"/>
    </row>
    <row r="12" ht="15"/>
    <row r="13" spans="1:13" s="102" customFormat="1" ht="25.5" customHeight="1">
      <c r="A13" s="69" t="s">
        <v>84</v>
      </c>
      <c r="B13" s="69"/>
      <c r="C13" s="69" t="s">
        <v>1</v>
      </c>
      <c r="D13" s="99" t="s">
        <v>101</v>
      </c>
      <c r="E13" s="111" t="s">
        <v>55</v>
      </c>
      <c r="F13" s="112" t="s">
        <v>56</v>
      </c>
      <c r="G13" s="112" t="s">
        <v>57</v>
      </c>
      <c r="H13" s="176" t="s">
        <v>103</v>
      </c>
      <c r="I13" s="176"/>
      <c r="J13" s="176"/>
      <c r="K13" s="69" t="s">
        <v>104</v>
      </c>
      <c r="L13" s="113" t="s">
        <v>105</v>
      </c>
      <c r="M13" s="69" t="s">
        <v>107</v>
      </c>
    </row>
    <row r="14" s="102" customFormat="1" ht="12.75">
      <c r="D14" s="103"/>
    </row>
    <row r="15" spans="1:13" s="29" customFormat="1" ht="19.5" customHeight="1">
      <c r="A15" s="44">
        <v>1</v>
      </c>
      <c r="B15" s="45"/>
      <c r="C15" s="46" t="s">
        <v>322</v>
      </c>
      <c r="D15" s="7" t="s">
        <v>157</v>
      </c>
      <c r="E15" s="48">
        <v>130</v>
      </c>
      <c r="F15" s="48">
        <v>185</v>
      </c>
      <c r="G15" s="48">
        <v>400</v>
      </c>
      <c r="H15" s="107">
        <v>3</v>
      </c>
      <c r="I15" s="107">
        <v>12</v>
      </c>
      <c r="J15" s="107">
        <v>9</v>
      </c>
      <c r="K15" s="105">
        <f aca="true" t="shared" si="0" ref="K15:K25">ROUND((H15*60+I15+J15*0.01),0)</f>
        <v>192</v>
      </c>
      <c r="L15" s="104"/>
      <c r="M15" s="106">
        <f aca="true" t="shared" si="1" ref="M15:M25">+(E15+F15+G15-K15*2-L15)*2</f>
        <v>662</v>
      </c>
    </row>
    <row r="16" spans="1:13" s="29" customFormat="1" ht="19.5" customHeight="1">
      <c r="A16" s="44">
        <v>2</v>
      </c>
      <c r="B16" s="45"/>
      <c r="C16" s="46" t="s">
        <v>316</v>
      </c>
      <c r="D16" s="7" t="s">
        <v>317</v>
      </c>
      <c r="E16" s="48">
        <v>380</v>
      </c>
      <c r="F16" s="48">
        <v>155</v>
      </c>
      <c r="G16" s="48">
        <v>205</v>
      </c>
      <c r="H16" s="48">
        <v>4</v>
      </c>
      <c r="I16" s="48">
        <v>2</v>
      </c>
      <c r="J16" s="48">
        <v>3</v>
      </c>
      <c r="K16" s="105">
        <f t="shared" si="0"/>
        <v>242</v>
      </c>
      <c r="L16" s="104"/>
      <c r="M16" s="106">
        <f t="shared" si="1"/>
        <v>512</v>
      </c>
    </row>
    <row r="17" spans="1:14" s="29" customFormat="1" ht="19.5" customHeight="1">
      <c r="A17" s="44">
        <v>3</v>
      </c>
      <c r="B17" s="45"/>
      <c r="C17" s="46" t="s">
        <v>318</v>
      </c>
      <c r="D17" s="7" t="s">
        <v>311</v>
      </c>
      <c r="E17" s="48">
        <v>155</v>
      </c>
      <c r="F17" s="48">
        <v>340</v>
      </c>
      <c r="G17" s="48">
        <v>160</v>
      </c>
      <c r="H17" s="48">
        <v>4</v>
      </c>
      <c r="I17" s="48">
        <v>6</v>
      </c>
      <c r="J17" s="48">
        <v>4</v>
      </c>
      <c r="K17" s="105">
        <f t="shared" si="0"/>
        <v>246</v>
      </c>
      <c r="L17" s="104"/>
      <c r="M17" s="106">
        <f t="shared" si="1"/>
        <v>326</v>
      </c>
      <c r="N17" s="158"/>
    </row>
    <row r="18" spans="1:13" s="29" customFormat="1" ht="19.5" customHeight="1">
      <c r="A18" s="44">
        <v>4</v>
      </c>
      <c r="B18" s="45"/>
      <c r="C18" s="46" t="s">
        <v>324</v>
      </c>
      <c r="D18" s="7" t="s">
        <v>157</v>
      </c>
      <c r="E18" s="48">
        <v>145</v>
      </c>
      <c r="F18" s="48">
        <v>135</v>
      </c>
      <c r="G18" s="48">
        <v>195</v>
      </c>
      <c r="H18" s="48">
        <v>4</v>
      </c>
      <c r="I18" s="48">
        <v>5</v>
      </c>
      <c r="J18" s="48">
        <v>6</v>
      </c>
      <c r="K18" s="105">
        <f t="shared" si="0"/>
        <v>245</v>
      </c>
      <c r="L18" s="104"/>
      <c r="M18" s="106">
        <f t="shared" si="1"/>
        <v>-30</v>
      </c>
    </row>
    <row r="19" spans="1:13" s="29" customFormat="1" ht="19.5" customHeight="1">
      <c r="A19" s="44">
        <v>5</v>
      </c>
      <c r="B19" s="45"/>
      <c r="C19" s="46" t="s">
        <v>321</v>
      </c>
      <c r="D19" s="7" t="s">
        <v>311</v>
      </c>
      <c r="E19" s="48">
        <v>0</v>
      </c>
      <c r="F19" s="48">
        <v>185</v>
      </c>
      <c r="G19" s="48">
        <v>0</v>
      </c>
      <c r="H19" s="48">
        <v>3</v>
      </c>
      <c r="I19" s="48">
        <v>56</v>
      </c>
      <c r="J19" s="48">
        <v>2</v>
      </c>
      <c r="K19" s="105">
        <f t="shared" si="0"/>
        <v>236</v>
      </c>
      <c r="L19" s="104"/>
      <c r="M19" s="106">
        <f t="shared" si="1"/>
        <v>-574</v>
      </c>
    </row>
    <row r="20" spans="1:13" s="29" customFormat="1" ht="19.5" customHeight="1">
      <c r="A20" s="44">
        <v>6</v>
      </c>
      <c r="B20" s="45"/>
      <c r="C20" s="46" t="s">
        <v>325</v>
      </c>
      <c r="D20" s="7" t="s">
        <v>309</v>
      </c>
      <c r="E20" s="48">
        <v>0</v>
      </c>
      <c r="F20" s="48">
        <v>0</v>
      </c>
      <c r="G20" s="48">
        <v>0</v>
      </c>
      <c r="H20" s="107">
        <v>5</v>
      </c>
      <c r="I20" s="107">
        <v>53</v>
      </c>
      <c r="J20" s="107">
        <v>9</v>
      </c>
      <c r="K20" s="105">
        <f t="shared" si="0"/>
        <v>353</v>
      </c>
      <c r="L20" s="104"/>
      <c r="M20" s="106">
        <f t="shared" si="1"/>
        <v>-1412</v>
      </c>
    </row>
    <row r="21" spans="1:13" s="29" customFormat="1" ht="15.75">
      <c r="A21" s="44">
        <v>7</v>
      </c>
      <c r="B21" s="45"/>
      <c r="C21" s="46" t="s">
        <v>315</v>
      </c>
      <c r="D21" s="7" t="s">
        <v>143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105">
        <f t="shared" si="0"/>
        <v>0</v>
      </c>
      <c r="L21" s="104"/>
      <c r="M21" s="106">
        <f t="shared" si="1"/>
        <v>0</v>
      </c>
    </row>
    <row r="22" spans="1:13" s="29" customFormat="1" ht="15.75">
      <c r="A22" s="44">
        <v>8</v>
      </c>
      <c r="B22" s="45"/>
      <c r="C22" s="46"/>
      <c r="D22" s="7"/>
      <c r="E22" s="48"/>
      <c r="F22" s="48"/>
      <c r="G22" s="48"/>
      <c r="H22" s="48"/>
      <c r="I22" s="48"/>
      <c r="J22" s="48"/>
      <c r="K22" s="105">
        <f t="shared" si="0"/>
        <v>0</v>
      </c>
      <c r="L22" s="104"/>
      <c r="M22" s="106">
        <f t="shared" si="1"/>
        <v>0</v>
      </c>
    </row>
    <row r="23" spans="1:13" s="29" customFormat="1" ht="15.75">
      <c r="A23" s="44">
        <v>9</v>
      </c>
      <c r="B23" s="45"/>
      <c r="C23" s="46"/>
      <c r="D23" s="7"/>
      <c r="E23" s="48"/>
      <c r="F23" s="48"/>
      <c r="G23" s="48"/>
      <c r="H23" s="48"/>
      <c r="I23" s="48"/>
      <c r="J23" s="48"/>
      <c r="K23" s="105">
        <f t="shared" si="0"/>
        <v>0</v>
      </c>
      <c r="L23" s="104"/>
      <c r="M23" s="106">
        <f t="shared" si="1"/>
        <v>0</v>
      </c>
    </row>
    <row r="24" spans="1:13" s="29" customFormat="1" ht="15.75">
      <c r="A24" s="44">
        <v>10</v>
      </c>
      <c r="B24" s="45"/>
      <c r="C24" s="46"/>
      <c r="D24" s="7"/>
      <c r="E24" s="48"/>
      <c r="F24" s="48"/>
      <c r="G24" s="48"/>
      <c r="H24" s="48"/>
      <c r="I24" s="48"/>
      <c r="J24" s="48"/>
      <c r="K24" s="105">
        <f t="shared" si="0"/>
        <v>0</v>
      </c>
      <c r="L24" s="104"/>
      <c r="M24" s="106">
        <f t="shared" si="1"/>
        <v>0</v>
      </c>
    </row>
    <row r="25" spans="1:13" s="29" customFormat="1" ht="15.75">
      <c r="A25" s="44">
        <v>11</v>
      </c>
      <c r="B25" s="45"/>
      <c r="C25" s="46"/>
      <c r="D25" s="7"/>
      <c r="E25" s="48"/>
      <c r="F25" s="48"/>
      <c r="G25" s="48"/>
      <c r="H25" s="48"/>
      <c r="I25" s="48"/>
      <c r="J25" s="48"/>
      <c r="K25" s="105">
        <f t="shared" si="0"/>
        <v>0</v>
      </c>
      <c r="L25" s="104"/>
      <c r="M25" s="106">
        <f t="shared" si="1"/>
        <v>0</v>
      </c>
    </row>
    <row r="26" spans="1:2" s="29" customFormat="1" ht="15">
      <c r="A26" s="28"/>
      <c r="B26" s="28"/>
    </row>
    <row r="27" spans="1:2" s="29" customFormat="1" ht="15">
      <c r="A27" s="28"/>
      <c r="B27" s="28"/>
    </row>
    <row r="28" spans="1:2" s="29" customFormat="1" ht="15">
      <c r="A28" s="28"/>
      <c r="B28" s="28"/>
    </row>
    <row r="29" spans="1:2" s="29" customFormat="1" ht="15">
      <c r="A29" s="28"/>
      <c r="B29" s="28"/>
    </row>
    <row r="30" spans="1:2" s="29" customFormat="1" ht="15">
      <c r="A30" s="28"/>
      <c r="B30" s="28"/>
    </row>
    <row r="31" spans="1:2" s="29" customFormat="1" ht="15">
      <c r="A31" s="28"/>
      <c r="B31" s="28"/>
    </row>
    <row r="32" spans="1:2" s="29" customFormat="1" ht="15">
      <c r="A32" s="28"/>
      <c r="B32" s="28"/>
    </row>
    <row r="33" spans="1:2" s="29" customFormat="1" ht="15">
      <c r="A33" s="28"/>
      <c r="B33" s="28"/>
    </row>
    <row r="34" spans="1:2" s="29" customFormat="1" ht="15">
      <c r="A34" s="28"/>
      <c r="B34" s="28"/>
    </row>
    <row r="35" spans="1:2" s="29" customFormat="1" ht="15">
      <c r="A35" s="28"/>
      <c r="B35" s="28"/>
    </row>
    <row r="36" spans="1:2" s="29" customFormat="1" ht="15">
      <c r="A36" s="28"/>
      <c r="B36" s="28"/>
    </row>
    <row r="37" spans="1:2" s="29" customFormat="1" ht="15">
      <c r="A37" s="28"/>
      <c r="B37" s="28"/>
    </row>
    <row r="38" spans="1:2" s="29" customFormat="1" ht="15">
      <c r="A38" s="28"/>
      <c r="B38" s="28"/>
    </row>
    <row r="39" spans="1:2" s="29" customFormat="1" ht="15">
      <c r="A39" s="28"/>
      <c r="B39" s="28"/>
    </row>
    <row r="40" spans="1:2" s="29" customFormat="1" ht="15">
      <c r="A40" s="28"/>
      <c r="B40" s="28"/>
    </row>
    <row r="41" spans="1:2" s="29" customFormat="1" ht="15">
      <c r="A41" s="28"/>
      <c r="B41" s="28"/>
    </row>
    <row r="42" spans="1:2" s="29" customFormat="1" ht="15">
      <c r="A42" s="28"/>
      <c r="B42" s="28"/>
    </row>
    <row r="43" spans="1:2" s="29" customFormat="1" ht="15">
      <c r="A43" s="28"/>
      <c r="B43" s="28"/>
    </row>
    <row r="44" spans="1:2" s="29" customFormat="1" ht="15">
      <c r="A44" s="28"/>
      <c r="B44" s="28"/>
    </row>
    <row r="45" spans="1:2" s="29" customFormat="1" ht="15">
      <c r="A45" s="28"/>
      <c r="B45" s="28"/>
    </row>
    <row r="46" spans="1:2" s="29" customFormat="1" ht="15">
      <c r="A46" s="28"/>
      <c r="B46" s="28"/>
    </row>
    <row r="47" spans="1:2" s="29" customFormat="1" ht="15">
      <c r="A47" s="28"/>
      <c r="B47" s="28"/>
    </row>
  </sheetData>
  <sheetProtection selectLockedCells="1" selectUnlockedCells="1"/>
  <autoFilter ref="A14:M14"/>
  <mergeCells count="4">
    <mergeCell ref="E5:M5"/>
    <mergeCell ref="E7:M7"/>
    <mergeCell ref="E10:F10"/>
    <mergeCell ref="H13:J13"/>
  </mergeCells>
  <dataValidations count="1">
    <dataValidation type="list" allowBlank="1" showInputMessage="1" showErrorMessage="1" sqref="E15:G25">
      <formula1>"0,100,105,110,115,120,125,130,135,140,145,150,155,160,165,170,175,180,185,190,195,200,205,210,215,220,225,230,235,240,245,250,255,260,265,270,275,280,285,290,295,300,310,320,330,340,350,360,370,380,390,400,410,420,430,440,450,460"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8"/>
  <sheetViews>
    <sheetView showGridLines="0" zoomScale="90" zoomScaleNormal="90" zoomScalePageLayoutView="0" workbookViewId="0" topLeftCell="A1">
      <selection activeCell="C16" sqref="C16:L32"/>
    </sheetView>
  </sheetViews>
  <sheetFormatPr defaultColWidth="5.00390625" defaultRowHeight="12.75"/>
  <cols>
    <col min="1" max="1" width="5.00390625" style="9" customWidth="1"/>
    <col min="2" max="2" width="0.9921875" style="9" customWidth="1"/>
    <col min="3" max="3" width="25.57421875" style="9" customWidth="1"/>
    <col min="4" max="4" width="34.57421875" style="9" customWidth="1"/>
    <col min="5" max="5" width="10.140625" style="9" customWidth="1"/>
    <col min="6" max="7" width="6.140625" style="9" customWidth="1"/>
    <col min="8" max="8" width="6.57421875" style="9" customWidth="1"/>
    <col min="9" max="9" width="9.8515625" style="9" customWidth="1"/>
    <col min="10" max="10" width="11.140625" style="9" customWidth="1"/>
    <col min="11" max="11" width="11.28125" style="9" customWidth="1"/>
    <col min="12" max="12" width="10.7109375" style="20" customWidth="1"/>
    <col min="13" max="242" width="6.421875" style="9" customWidth="1"/>
    <col min="243" max="16384" width="5.00390625" style="9" customWidth="1"/>
  </cols>
  <sheetData>
    <row r="2" spans="4:12" ht="18">
      <c r="D2" s="18"/>
      <c r="E2" s="18" t="s">
        <v>47</v>
      </c>
      <c r="F2" s="18"/>
      <c r="G2" s="18"/>
      <c r="H2" s="18"/>
      <c r="I2" s="18"/>
      <c r="J2" s="18"/>
      <c r="K2" s="19"/>
      <c r="L2" s="9"/>
    </row>
    <row r="3" spans="4:12" ht="15">
      <c r="D3" s="20"/>
      <c r="E3" s="20" t="s">
        <v>48</v>
      </c>
      <c r="K3" s="21" t="s">
        <v>49</v>
      </c>
      <c r="L3" s="9"/>
    </row>
    <row r="4" s="22" customFormat="1" ht="12.75"/>
    <row r="5" spans="5:12" s="22" customFormat="1" ht="19.5" customHeight="1">
      <c r="E5" s="171" t="s">
        <v>119</v>
      </c>
      <c r="F5" s="171"/>
      <c r="G5" s="171"/>
      <c r="H5" s="171"/>
      <c r="I5" s="171"/>
      <c r="J5" s="171"/>
      <c r="K5" s="171"/>
      <c r="L5" s="171"/>
    </row>
    <row r="6" spans="5:11" s="22" customFormat="1" ht="15.75">
      <c r="E6" s="18"/>
      <c r="F6" s="18"/>
      <c r="G6" s="18"/>
      <c r="H6" s="18"/>
      <c r="I6" s="18"/>
      <c r="J6" s="18"/>
      <c r="K6" s="23"/>
    </row>
    <row r="7" spans="4:12" s="22" customFormat="1" ht="15.75">
      <c r="D7" s="91"/>
      <c r="E7" s="171" t="s">
        <v>128</v>
      </c>
      <c r="F7" s="171"/>
      <c r="G7" s="171"/>
      <c r="H7" s="171"/>
      <c r="I7" s="171"/>
      <c r="J7" s="171"/>
      <c r="K7" s="171"/>
      <c r="L7" s="171"/>
    </row>
    <row r="8" spans="4:11" s="22" customFormat="1" ht="15.75">
      <c r="D8" s="18"/>
      <c r="E8" s="18"/>
      <c r="F8" s="18"/>
      <c r="K8" s="24"/>
    </row>
    <row r="9" spans="4:12" s="22" customFormat="1" ht="15.75">
      <c r="D9" s="92"/>
      <c r="E9" s="23" t="s">
        <v>122</v>
      </c>
      <c r="F9" s="18"/>
      <c r="H9" s="25"/>
      <c r="I9" s="25"/>
      <c r="J9" s="25"/>
      <c r="K9" s="24"/>
      <c r="L9" s="9"/>
    </row>
    <row r="10" spans="4:12" s="22" customFormat="1" ht="15.75">
      <c r="D10" s="18"/>
      <c r="E10" s="172">
        <v>42890</v>
      </c>
      <c r="F10" s="172"/>
      <c r="H10" s="63"/>
      <c r="I10" s="63"/>
      <c r="J10" s="26"/>
      <c r="K10" s="9"/>
      <c r="L10" s="9"/>
    </row>
    <row r="11" spans="4:12" s="22" customFormat="1" ht="15.75">
      <c r="D11" s="93"/>
      <c r="E11" s="93"/>
      <c r="F11" s="93"/>
      <c r="G11" s="93"/>
      <c r="H11" s="94"/>
      <c r="J11" s="24"/>
      <c r="K11" s="24"/>
      <c r="L11" s="95"/>
    </row>
    <row r="12" spans="4:12" ht="15.75">
      <c r="D12" s="93"/>
      <c r="E12" s="96"/>
      <c r="F12" s="97"/>
      <c r="G12" s="97"/>
      <c r="J12" s="62"/>
      <c r="K12" s="23"/>
      <c r="L12" s="98"/>
    </row>
    <row r="13" ht="6" customHeight="1"/>
    <row r="14" spans="1:12" s="102" customFormat="1" ht="34.5" customHeight="1">
      <c r="A14" s="69" t="s">
        <v>84</v>
      </c>
      <c r="B14" s="69"/>
      <c r="C14" s="69" t="s">
        <v>1</v>
      </c>
      <c r="D14" s="99" t="s">
        <v>101</v>
      </c>
      <c r="E14" s="69" t="s">
        <v>102</v>
      </c>
      <c r="F14" s="177" t="s">
        <v>103</v>
      </c>
      <c r="G14" s="177"/>
      <c r="H14" s="177"/>
      <c r="I14" s="69" t="s">
        <v>104</v>
      </c>
      <c r="J14" s="69" t="s">
        <v>105</v>
      </c>
      <c r="K14" s="100" t="s">
        <v>106</v>
      </c>
      <c r="L14" s="101" t="s">
        <v>107</v>
      </c>
    </row>
    <row r="15" spans="4:12" s="102" customFormat="1" ht="17.25" customHeight="1">
      <c r="D15" s="103"/>
      <c r="L15" s="75"/>
    </row>
    <row r="16" spans="1:12" s="29" customFormat="1" ht="19.5" customHeight="1">
      <c r="A16" s="44">
        <v>1</v>
      </c>
      <c r="B16" s="45"/>
      <c r="C16" s="46" t="s">
        <v>306</v>
      </c>
      <c r="D16" s="7" t="s">
        <v>161</v>
      </c>
      <c r="E16" s="104">
        <v>5</v>
      </c>
      <c r="F16" s="48">
        <v>1</v>
      </c>
      <c r="G16" s="48">
        <v>49</v>
      </c>
      <c r="H16" s="48">
        <v>9</v>
      </c>
      <c r="I16" s="115">
        <f aca="true" t="shared" si="0" ref="I16:I32">ROUND((F16*60+G16+H16*0.01),1)</f>
        <v>109.1</v>
      </c>
      <c r="J16" s="104"/>
      <c r="K16" s="116">
        <f aca="true" t="shared" si="1" ref="K16:K32">+J16+I16</f>
        <v>109.1</v>
      </c>
      <c r="L16" s="106">
        <f aca="true" t="shared" si="2" ref="L16:L32">IF(K16&gt;150,IF(K16&gt;195,E16-2,E16-1),E16)</f>
        <v>5</v>
      </c>
    </row>
    <row r="17" spans="1:12" s="29" customFormat="1" ht="19.5" customHeight="1">
      <c r="A17" s="44">
        <v>2</v>
      </c>
      <c r="B17" s="45"/>
      <c r="C17" s="46" t="s">
        <v>291</v>
      </c>
      <c r="D17" s="7" t="s">
        <v>297</v>
      </c>
      <c r="E17" s="104">
        <v>5</v>
      </c>
      <c r="F17" s="48">
        <v>2</v>
      </c>
      <c r="G17" s="48">
        <v>15</v>
      </c>
      <c r="H17" s="48">
        <v>1</v>
      </c>
      <c r="I17" s="115">
        <f t="shared" si="0"/>
        <v>135</v>
      </c>
      <c r="J17" s="104"/>
      <c r="K17" s="116">
        <f t="shared" si="1"/>
        <v>135</v>
      </c>
      <c r="L17" s="106">
        <f t="shared" si="2"/>
        <v>5</v>
      </c>
    </row>
    <row r="18" spans="1:12" s="29" customFormat="1" ht="19.5" customHeight="1">
      <c r="A18" s="44">
        <v>3</v>
      </c>
      <c r="B18" s="45"/>
      <c r="C18" s="46" t="s">
        <v>295</v>
      </c>
      <c r="D18" s="7" t="s">
        <v>298</v>
      </c>
      <c r="E18" s="104">
        <v>4</v>
      </c>
      <c r="F18" s="48">
        <v>2</v>
      </c>
      <c r="G18" s="48">
        <v>5</v>
      </c>
      <c r="H18" s="48">
        <v>6</v>
      </c>
      <c r="I18" s="115">
        <f t="shared" si="0"/>
        <v>125.1</v>
      </c>
      <c r="J18" s="104"/>
      <c r="K18" s="116">
        <f t="shared" si="1"/>
        <v>125.1</v>
      </c>
      <c r="L18" s="106">
        <f t="shared" si="2"/>
        <v>4</v>
      </c>
    </row>
    <row r="19" spans="1:12" s="29" customFormat="1" ht="19.5" customHeight="1">
      <c r="A19" s="44">
        <v>4</v>
      </c>
      <c r="B19" s="45"/>
      <c r="C19" s="46" t="s">
        <v>301</v>
      </c>
      <c r="D19" s="7" t="s">
        <v>134</v>
      </c>
      <c r="E19" s="104">
        <v>4</v>
      </c>
      <c r="F19" s="48">
        <v>2</v>
      </c>
      <c r="G19" s="48">
        <v>11</v>
      </c>
      <c r="H19" s="48">
        <v>9</v>
      </c>
      <c r="I19" s="115">
        <f t="shared" si="0"/>
        <v>131.1</v>
      </c>
      <c r="J19" s="104"/>
      <c r="K19" s="116">
        <f t="shared" si="1"/>
        <v>131.1</v>
      </c>
      <c r="L19" s="106">
        <f t="shared" si="2"/>
        <v>4</v>
      </c>
    </row>
    <row r="20" spans="1:13" s="29" customFormat="1" ht="19.5" customHeight="1">
      <c r="A20" s="44">
        <v>5</v>
      </c>
      <c r="B20" s="45"/>
      <c r="C20" s="46" t="s">
        <v>302</v>
      </c>
      <c r="D20" s="7" t="s">
        <v>143</v>
      </c>
      <c r="E20" s="104">
        <v>3</v>
      </c>
      <c r="F20" s="48">
        <v>1</v>
      </c>
      <c r="G20" s="48">
        <v>45</v>
      </c>
      <c r="H20" s="48">
        <v>9</v>
      </c>
      <c r="I20" s="115">
        <f t="shared" si="0"/>
        <v>105.1</v>
      </c>
      <c r="J20" s="104"/>
      <c r="K20" s="116">
        <f t="shared" si="1"/>
        <v>105.1</v>
      </c>
      <c r="L20" s="106">
        <f t="shared" si="2"/>
        <v>3</v>
      </c>
      <c r="M20" s="9"/>
    </row>
    <row r="21" spans="1:12" s="29" customFormat="1" ht="19.5" customHeight="1">
      <c r="A21" s="44">
        <v>6</v>
      </c>
      <c r="B21" s="45"/>
      <c r="C21" s="46" t="s">
        <v>296</v>
      </c>
      <c r="D21" s="7" t="s">
        <v>297</v>
      </c>
      <c r="E21" s="104">
        <v>3</v>
      </c>
      <c r="F21" s="48">
        <v>1</v>
      </c>
      <c r="G21" s="48">
        <v>50</v>
      </c>
      <c r="H21" s="48">
        <v>8</v>
      </c>
      <c r="I21" s="115">
        <f t="shared" si="0"/>
        <v>110.1</v>
      </c>
      <c r="J21" s="104"/>
      <c r="K21" s="116">
        <f t="shared" si="1"/>
        <v>110.1</v>
      </c>
      <c r="L21" s="106">
        <f t="shared" si="2"/>
        <v>3</v>
      </c>
    </row>
    <row r="22" spans="1:12" s="29" customFormat="1" ht="19.5" customHeight="1">
      <c r="A22" s="44">
        <v>7</v>
      </c>
      <c r="B22" s="45"/>
      <c r="C22" s="46" t="s">
        <v>335</v>
      </c>
      <c r="D22" s="7" t="s">
        <v>297</v>
      </c>
      <c r="E22" s="104">
        <v>3</v>
      </c>
      <c r="F22" s="107">
        <v>1</v>
      </c>
      <c r="G22" s="107">
        <v>51</v>
      </c>
      <c r="H22" s="107">
        <v>5</v>
      </c>
      <c r="I22" s="115">
        <f t="shared" si="0"/>
        <v>111.1</v>
      </c>
      <c r="J22" s="104"/>
      <c r="K22" s="116">
        <f t="shared" si="1"/>
        <v>111.1</v>
      </c>
      <c r="L22" s="106">
        <f t="shared" si="2"/>
        <v>3</v>
      </c>
    </row>
    <row r="23" spans="1:12" s="29" customFormat="1" ht="19.5" customHeight="1">
      <c r="A23" s="44">
        <v>8</v>
      </c>
      <c r="B23" s="45"/>
      <c r="C23" s="46" t="s">
        <v>293</v>
      </c>
      <c r="D23" s="7" t="s">
        <v>309</v>
      </c>
      <c r="E23" s="104">
        <v>3</v>
      </c>
      <c r="F23" s="48">
        <v>1</v>
      </c>
      <c r="G23" s="48">
        <v>52</v>
      </c>
      <c r="H23" s="48">
        <v>9</v>
      </c>
      <c r="I23" s="115">
        <f t="shared" si="0"/>
        <v>112.1</v>
      </c>
      <c r="J23" s="104"/>
      <c r="K23" s="116">
        <f t="shared" si="1"/>
        <v>112.1</v>
      </c>
      <c r="L23" s="106">
        <f t="shared" si="2"/>
        <v>3</v>
      </c>
    </row>
    <row r="24" spans="1:13" s="29" customFormat="1" ht="19.5" customHeight="1">
      <c r="A24" s="44">
        <v>9</v>
      </c>
      <c r="B24" s="45"/>
      <c r="C24" s="46" t="s">
        <v>312</v>
      </c>
      <c r="D24" s="7" t="s">
        <v>313</v>
      </c>
      <c r="E24" s="104">
        <v>3</v>
      </c>
      <c r="F24" s="48">
        <v>2</v>
      </c>
      <c r="G24" s="48">
        <v>2</v>
      </c>
      <c r="H24" s="48">
        <v>4</v>
      </c>
      <c r="I24" s="115">
        <f t="shared" si="0"/>
        <v>122</v>
      </c>
      <c r="J24" s="104"/>
      <c r="K24" s="116">
        <f t="shared" si="1"/>
        <v>122</v>
      </c>
      <c r="L24" s="106">
        <f t="shared" si="2"/>
        <v>3</v>
      </c>
      <c r="M24" s="9"/>
    </row>
    <row r="25" spans="1:12" s="29" customFormat="1" ht="19.5" customHeight="1">
      <c r="A25" s="44">
        <v>10</v>
      </c>
      <c r="B25" s="45"/>
      <c r="C25" s="46" t="s">
        <v>292</v>
      </c>
      <c r="D25" s="7" t="s">
        <v>143</v>
      </c>
      <c r="E25" s="104">
        <v>3</v>
      </c>
      <c r="F25" s="48">
        <v>2</v>
      </c>
      <c r="G25" s="48">
        <v>6</v>
      </c>
      <c r="H25" s="48">
        <v>1</v>
      </c>
      <c r="I25" s="115">
        <f t="shared" si="0"/>
        <v>126</v>
      </c>
      <c r="J25" s="104"/>
      <c r="K25" s="116">
        <f t="shared" si="1"/>
        <v>126</v>
      </c>
      <c r="L25" s="106">
        <f t="shared" si="2"/>
        <v>3</v>
      </c>
    </row>
    <row r="26" spans="1:12" s="29" customFormat="1" ht="19.5" customHeight="1">
      <c r="A26" s="44">
        <v>11</v>
      </c>
      <c r="B26" s="45"/>
      <c r="C26" s="46" t="s">
        <v>360</v>
      </c>
      <c r="D26" s="7" t="s">
        <v>216</v>
      </c>
      <c r="E26" s="104">
        <v>3</v>
      </c>
      <c r="F26" s="48">
        <v>2</v>
      </c>
      <c r="G26" s="48">
        <v>18</v>
      </c>
      <c r="H26" s="48">
        <v>9</v>
      </c>
      <c r="I26" s="115">
        <f t="shared" si="0"/>
        <v>138.1</v>
      </c>
      <c r="J26" s="104"/>
      <c r="K26" s="116">
        <f t="shared" si="1"/>
        <v>138.1</v>
      </c>
      <c r="L26" s="106">
        <f t="shared" si="2"/>
        <v>3</v>
      </c>
    </row>
    <row r="27" spans="1:12" ht="19.5" customHeight="1">
      <c r="A27" s="44">
        <v>12</v>
      </c>
      <c r="B27" s="45"/>
      <c r="C27" s="46" t="s">
        <v>290</v>
      </c>
      <c r="D27" s="7" t="s">
        <v>136</v>
      </c>
      <c r="E27" s="104">
        <v>2</v>
      </c>
      <c r="F27" s="48">
        <v>2</v>
      </c>
      <c r="G27" s="48">
        <v>4</v>
      </c>
      <c r="H27" s="48">
        <v>8</v>
      </c>
      <c r="I27" s="115">
        <f t="shared" si="0"/>
        <v>124.1</v>
      </c>
      <c r="J27" s="104"/>
      <c r="K27" s="116">
        <f t="shared" si="1"/>
        <v>124.1</v>
      </c>
      <c r="L27" s="106">
        <f t="shared" si="2"/>
        <v>2</v>
      </c>
    </row>
    <row r="28" spans="1:12" ht="19.5" customHeight="1">
      <c r="A28" s="44">
        <v>13</v>
      </c>
      <c r="B28" s="45"/>
      <c r="C28" s="46" t="s">
        <v>327</v>
      </c>
      <c r="D28" s="7" t="s">
        <v>161</v>
      </c>
      <c r="E28" s="104">
        <v>2</v>
      </c>
      <c r="F28" s="48">
        <v>2</v>
      </c>
      <c r="G28" s="48">
        <v>4</v>
      </c>
      <c r="H28" s="48">
        <v>9</v>
      </c>
      <c r="I28" s="115">
        <f t="shared" si="0"/>
        <v>124.1</v>
      </c>
      <c r="J28" s="104"/>
      <c r="K28" s="116">
        <f t="shared" si="1"/>
        <v>124.1</v>
      </c>
      <c r="L28" s="106">
        <f t="shared" si="2"/>
        <v>2</v>
      </c>
    </row>
    <row r="29" spans="1:13" ht="19.5" customHeight="1">
      <c r="A29" s="44">
        <v>14</v>
      </c>
      <c r="B29" s="45"/>
      <c r="C29" s="46" t="s">
        <v>349</v>
      </c>
      <c r="D29" s="7" t="s">
        <v>311</v>
      </c>
      <c r="E29" s="104">
        <v>1</v>
      </c>
      <c r="F29" s="48">
        <v>2</v>
      </c>
      <c r="G29" s="48">
        <v>13</v>
      </c>
      <c r="H29" s="48">
        <v>5</v>
      </c>
      <c r="I29" s="115">
        <f t="shared" si="0"/>
        <v>133.1</v>
      </c>
      <c r="J29" s="104"/>
      <c r="K29" s="116">
        <f t="shared" si="1"/>
        <v>133.1</v>
      </c>
      <c r="L29" s="106">
        <f t="shared" si="2"/>
        <v>1</v>
      </c>
      <c r="M29" s="29"/>
    </row>
    <row r="30" spans="1:13" ht="19.5" customHeight="1">
      <c r="A30" s="44">
        <v>15</v>
      </c>
      <c r="B30" s="45"/>
      <c r="C30" s="46" t="s">
        <v>299</v>
      </c>
      <c r="D30" s="7" t="s">
        <v>157</v>
      </c>
      <c r="E30" s="104">
        <v>1</v>
      </c>
      <c r="F30" s="48">
        <v>2</v>
      </c>
      <c r="G30" s="48">
        <v>13</v>
      </c>
      <c r="H30" s="48">
        <v>8</v>
      </c>
      <c r="I30" s="115">
        <f t="shared" si="0"/>
        <v>133.1</v>
      </c>
      <c r="J30" s="104"/>
      <c r="K30" s="116">
        <f t="shared" si="1"/>
        <v>133.1</v>
      </c>
      <c r="L30" s="106">
        <f t="shared" si="2"/>
        <v>1</v>
      </c>
      <c r="M30" s="29"/>
    </row>
    <row r="31" spans="1:12" s="29" customFormat="1" ht="19.5" customHeight="1">
      <c r="A31" s="44">
        <v>16</v>
      </c>
      <c r="B31" s="45"/>
      <c r="C31" s="46" t="s">
        <v>351</v>
      </c>
      <c r="D31" s="7" t="s">
        <v>297</v>
      </c>
      <c r="E31" s="104">
        <v>1</v>
      </c>
      <c r="F31" s="48">
        <v>2</v>
      </c>
      <c r="G31" s="48">
        <v>25</v>
      </c>
      <c r="H31" s="48">
        <v>9</v>
      </c>
      <c r="I31" s="115">
        <f t="shared" si="0"/>
        <v>145.1</v>
      </c>
      <c r="J31" s="104"/>
      <c r="K31" s="116">
        <f t="shared" si="1"/>
        <v>145.1</v>
      </c>
      <c r="L31" s="106">
        <f t="shared" si="2"/>
        <v>1</v>
      </c>
    </row>
    <row r="32" spans="1:13" s="29" customFormat="1" ht="19.5" customHeight="1">
      <c r="A32" s="44">
        <v>17</v>
      </c>
      <c r="B32" s="28"/>
      <c r="C32" s="46" t="s">
        <v>300</v>
      </c>
      <c r="D32" s="7" t="s">
        <v>161</v>
      </c>
      <c r="E32" s="104">
        <v>0</v>
      </c>
      <c r="F32" s="48">
        <v>99</v>
      </c>
      <c r="G32" s="48">
        <v>0</v>
      </c>
      <c r="H32" s="48">
        <v>0</v>
      </c>
      <c r="I32" s="115">
        <f t="shared" si="0"/>
        <v>5940</v>
      </c>
      <c r="J32" s="104"/>
      <c r="K32" s="116">
        <f t="shared" si="1"/>
        <v>5940</v>
      </c>
      <c r="L32" s="106">
        <f t="shared" si="2"/>
        <v>-2</v>
      </c>
      <c r="M32" s="159" t="s">
        <v>367</v>
      </c>
    </row>
    <row r="33" spans="1:12" s="29" customFormat="1" ht="19.5" customHeight="1">
      <c r="A33" s="28"/>
      <c r="B33" s="28"/>
      <c r="L33" s="108"/>
    </row>
    <row r="34" spans="1:12" s="29" customFormat="1" ht="19.5" customHeight="1">
      <c r="A34" s="28"/>
      <c r="B34" s="28"/>
      <c r="C34" s="9">
        <f>+COUNTA(C16:C32)</f>
        <v>17</v>
      </c>
      <c r="L34" s="108"/>
    </row>
    <row r="35" spans="1:12" s="29" customFormat="1" ht="19.5" customHeight="1">
      <c r="A35" s="28"/>
      <c r="B35" s="28"/>
      <c r="L35" s="108"/>
    </row>
    <row r="36" spans="1:12" s="29" customFormat="1" ht="19.5" customHeight="1">
      <c r="A36" s="28"/>
      <c r="B36" s="28"/>
      <c r="L36" s="108"/>
    </row>
    <row r="37" spans="1:12" s="29" customFormat="1" ht="19.5" customHeight="1">
      <c r="A37" s="28"/>
      <c r="B37" s="28"/>
      <c r="L37" s="108"/>
    </row>
    <row r="38" spans="1:12" s="29" customFormat="1" ht="19.5" customHeight="1">
      <c r="A38" s="28"/>
      <c r="B38" s="28"/>
      <c r="L38" s="108"/>
    </row>
    <row r="39" spans="1:12" s="29" customFormat="1" ht="19.5" customHeight="1">
      <c r="A39" s="28"/>
      <c r="B39" s="28"/>
      <c r="L39" s="108"/>
    </row>
    <row r="40" spans="1:12" s="29" customFormat="1" ht="15">
      <c r="A40" s="28"/>
      <c r="B40" s="28"/>
      <c r="L40" s="108"/>
    </row>
    <row r="41" spans="1:12" s="29" customFormat="1" ht="15">
      <c r="A41" s="28"/>
      <c r="B41" s="28"/>
      <c r="L41" s="108"/>
    </row>
    <row r="42" spans="1:12" s="29" customFormat="1" ht="15">
      <c r="A42" s="28"/>
      <c r="B42" s="28"/>
      <c r="L42" s="108"/>
    </row>
    <row r="43" spans="1:12" s="29" customFormat="1" ht="15">
      <c r="A43" s="28"/>
      <c r="B43" s="28"/>
      <c r="L43" s="108"/>
    </row>
    <row r="44" spans="1:12" s="29" customFormat="1" ht="15">
      <c r="A44" s="28"/>
      <c r="B44" s="28"/>
      <c r="L44" s="108"/>
    </row>
    <row r="45" spans="1:12" s="29" customFormat="1" ht="15">
      <c r="A45" s="28"/>
      <c r="B45" s="28"/>
      <c r="L45" s="108"/>
    </row>
    <row r="46" spans="1:12" s="29" customFormat="1" ht="15">
      <c r="A46" s="28"/>
      <c r="B46" s="28"/>
      <c r="L46" s="108"/>
    </row>
    <row r="47" spans="1:12" s="29" customFormat="1" ht="15">
      <c r="A47" s="28"/>
      <c r="B47" s="28"/>
      <c r="L47" s="108"/>
    </row>
    <row r="48" spans="1:12" s="29" customFormat="1" ht="15">
      <c r="A48" s="28"/>
      <c r="B48" s="28"/>
      <c r="L48" s="108"/>
    </row>
    <row r="49" spans="1:12" s="29" customFormat="1" ht="15">
      <c r="A49" s="28"/>
      <c r="B49" s="28"/>
      <c r="L49" s="108"/>
    </row>
    <row r="50" spans="1:12" s="29" customFormat="1" ht="15">
      <c r="A50" s="28"/>
      <c r="B50" s="28"/>
      <c r="L50" s="108"/>
    </row>
    <row r="51" spans="1:12" s="29" customFormat="1" ht="15">
      <c r="A51" s="28"/>
      <c r="B51" s="28"/>
      <c r="L51" s="108"/>
    </row>
    <row r="52" spans="1:12" s="29" customFormat="1" ht="15">
      <c r="A52" s="28"/>
      <c r="B52" s="28"/>
      <c r="L52" s="108"/>
    </row>
    <row r="53" spans="1:12" s="29" customFormat="1" ht="15">
      <c r="A53" s="28"/>
      <c r="B53" s="28"/>
      <c r="L53" s="108"/>
    </row>
    <row r="54" spans="1:12" s="29" customFormat="1" ht="15">
      <c r="A54" s="28"/>
      <c r="B54" s="28"/>
      <c r="L54" s="108"/>
    </row>
    <row r="55" spans="1:12" s="29" customFormat="1" ht="15">
      <c r="A55" s="28"/>
      <c r="B55" s="28"/>
      <c r="L55" s="108"/>
    </row>
    <row r="56" spans="1:12" s="29" customFormat="1" ht="15">
      <c r="A56" s="28"/>
      <c r="B56" s="28"/>
      <c r="L56" s="108"/>
    </row>
    <row r="57" spans="1:12" s="29" customFormat="1" ht="15">
      <c r="A57" s="28"/>
      <c r="B57" s="28"/>
      <c r="L57" s="108"/>
    </row>
    <row r="58" spans="1:12" s="29" customFormat="1" ht="15">
      <c r="A58" s="9"/>
      <c r="B58" s="28"/>
      <c r="L58" s="108"/>
    </row>
  </sheetData>
  <sheetProtection selectLockedCells="1" selectUnlockedCells="1"/>
  <autoFilter ref="A15:L15"/>
  <mergeCells count="4">
    <mergeCell ref="E5:L5"/>
    <mergeCell ref="E7:L7"/>
    <mergeCell ref="E10:F10"/>
    <mergeCell ref="F14:H14"/>
  </mergeCells>
  <dataValidations count="2">
    <dataValidation type="list" allowBlank="1" showInputMessage="1" showErrorMessage="1" sqref="J16:J32">
      <formula1>"0,30,60,90,120,150"</formula1>
      <formula2>0</formula2>
    </dataValidation>
    <dataValidation type="list" allowBlank="1" showInputMessage="1" showErrorMessage="1" sqref="E16:E32">
      <formula1>"0,1,2,3,4,5"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80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showGridLines="0" zoomScalePageLayoutView="0" workbookViewId="0" topLeftCell="A1">
      <selection activeCell="C16" sqref="C16:L23"/>
    </sheetView>
  </sheetViews>
  <sheetFormatPr defaultColWidth="5.00390625" defaultRowHeight="12.75"/>
  <cols>
    <col min="1" max="1" width="5.00390625" style="9" customWidth="1"/>
    <col min="2" max="2" width="0.9921875" style="9" customWidth="1"/>
    <col min="3" max="3" width="24.28125" style="9" customWidth="1"/>
    <col min="4" max="4" width="29.8515625" style="9" customWidth="1"/>
    <col min="5" max="5" width="10.140625" style="9" customWidth="1"/>
    <col min="6" max="7" width="6.140625" style="9" customWidth="1"/>
    <col min="8" max="8" width="6.57421875" style="9" customWidth="1"/>
    <col min="9" max="9" width="9.8515625" style="9" customWidth="1"/>
    <col min="10" max="10" width="9.28125" style="9" customWidth="1"/>
    <col min="11" max="11" width="11.28125" style="9" customWidth="1"/>
    <col min="12" max="12" width="10.7109375" style="20" customWidth="1"/>
    <col min="13" max="245" width="6.421875" style="9" customWidth="1"/>
    <col min="246" max="16384" width="5.00390625" style="9" customWidth="1"/>
  </cols>
  <sheetData>
    <row r="2" spans="4:12" ht="18">
      <c r="D2" s="18"/>
      <c r="E2" s="18" t="s">
        <v>47</v>
      </c>
      <c r="F2" s="18"/>
      <c r="G2" s="18"/>
      <c r="H2" s="18"/>
      <c r="I2" s="18"/>
      <c r="J2" s="18"/>
      <c r="K2" s="19"/>
      <c r="L2" s="9"/>
    </row>
    <row r="3" spans="4:12" ht="15">
      <c r="D3" s="20"/>
      <c r="E3" s="20" t="s">
        <v>48</v>
      </c>
      <c r="K3" s="21" t="s">
        <v>49</v>
      </c>
      <c r="L3" s="9"/>
    </row>
    <row r="4" s="22" customFormat="1" ht="12.75"/>
    <row r="5" spans="5:12" s="22" customFormat="1" ht="19.5" customHeight="1">
      <c r="E5" s="171" t="s">
        <v>119</v>
      </c>
      <c r="F5" s="171"/>
      <c r="G5" s="171"/>
      <c r="H5" s="171"/>
      <c r="I5" s="171"/>
      <c r="J5" s="171"/>
      <c r="K5" s="171"/>
      <c r="L5" s="171"/>
    </row>
    <row r="6" spans="5:11" s="22" customFormat="1" ht="15.75">
      <c r="E6" s="18"/>
      <c r="F6" s="18"/>
      <c r="G6" s="18"/>
      <c r="H6" s="18"/>
      <c r="I6" s="18"/>
      <c r="J6" s="18"/>
      <c r="K6" s="23"/>
    </row>
    <row r="7" spans="4:12" s="22" customFormat="1" ht="15.75">
      <c r="D7" s="91"/>
      <c r="E7" s="171" t="s">
        <v>108</v>
      </c>
      <c r="F7" s="171"/>
      <c r="G7" s="171"/>
      <c r="H7" s="171"/>
      <c r="I7" s="171"/>
      <c r="J7" s="171"/>
      <c r="K7" s="171"/>
      <c r="L7" s="171"/>
    </row>
    <row r="8" spans="4:11" s="22" customFormat="1" ht="15.75">
      <c r="D8" s="18"/>
      <c r="E8" s="18"/>
      <c r="F8" s="18"/>
      <c r="K8" s="24"/>
    </row>
    <row r="9" spans="4:12" s="22" customFormat="1" ht="15.75">
      <c r="D9" s="92"/>
      <c r="E9" s="23" t="s">
        <v>122</v>
      </c>
      <c r="F9" s="18"/>
      <c r="H9" s="25"/>
      <c r="I9" s="25"/>
      <c r="J9" s="25"/>
      <c r="K9" s="24"/>
      <c r="L9" s="9"/>
    </row>
    <row r="10" spans="4:12" s="22" customFormat="1" ht="15.75">
      <c r="D10" s="18"/>
      <c r="E10" s="172">
        <v>42890</v>
      </c>
      <c r="F10" s="172"/>
      <c r="H10" s="63"/>
      <c r="I10" s="63"/>
      <c r="J10" s="26"/>
      <c r="K10" s="9"/>
      <c r="L10" s="9"/>
    </row>
    <row r="11" spans="4:12" s="22" customFormat="1" ht="15.75">
      <c r="D11" s="93"/>
      <c r="E11" s="93"/>
      <c r="F11" s="93"/>
      <c r="G11" s="93"/>
      <c r="H11" s="94"/>
      <c r="J11" s="24"/>
      <c r="K11" s="24"/>
      <c r="L11" s="95"/>
    </row>
    <row r="12" spans="4:12" ht="15.75">
      <c r="D12" s="93"/>
      <c r="E12" s="96"/>
      <c r="F12" s="97"/>
      <c r="G12" s="97"/>
      <c r="J12" s="62"/>
      <c r="K12" s="23"/>
      <c r="L12" s="98"/>
    </row>
    <row r="13" ht="6" customHeight="1"/>
    <row r="14" spans="1:12" s="102" customFormat="1" ht="34.5" customHeight="1">
      <c r="A14" s="69" t="s">
        <v>84</v>
      </c>
      <c r="B14" s="69"/>
      <c r="C14" s="69" t="s">
        <v>1</v>
      </c>
      <c r="D14" s="99" t="s">
        <v>101</v>
      </c>
      <c r="E14" s="69" t="s">
        <v>102</v>
      </c>
      <c r="F14" s="177" t="s">
        <v>103</v>
      </c>
      <c r="G14" s="177"/>
      <c r="H14" s="177"/>
      <c r="I14" s="69" t="s">
        <v>104</v>
      </c>
      <c r="J14" s="69" t="s">
        <v>105</v>
      </c>
      <c r="K14" s="100" t="s">
        <v>106</v>
      </c>
      <c r="L14" s="101" t="s">
        <v>107</v>
      </c>
    </row>
    <row r="15" spans="4:12" s="102" customFormat="1" ht="12" customHeight="1">
      <c r="D15" s="103"/>
      <c r="L15" s="75"/>
    </row>
    <row r="16" spans="1:12" s="29" customFormat="1" ht="19.5" customHeight="1">
      <c r="A16" s="44">
        <v>1</v>
      </c>
      <c r="B16" s="45"/>
      <c r="C16" s="46" t="s">
        <v>322</v>
      </c>
      <c r="D16" s="7" t="s">
        <v>157</v>
      </c>
      <c r="E16" s="104">
        <v>4</v>
      </c>
      <c r="F16" s="48">
        <v>3</v>
      </c>
      <c r="G16" s="48">
        <v>58</v>
      </c>
      <c r="H16" s="48">
        <v>1</v>
      </c>
      <c r="I16" s="115">
        <f aca="true" t="shared" si="0" ref="I16:I23">ROUND((F16*60+G16+H16*0.01),1)</f>
        <v>238</v>
      </c>
      <c r="J16" s="104"/>
      <c r="K16" s="116">
        <f aca="true" t="shared" si="1" ref="K16:K23">+J16+I16</f>
        <v>238</v>
      </c>
      <c r="L16" s="106">
        <f aca="true" t="shared" si="2" ref="L16:L23">IF(K16&gt;180,IF(K16&gt;225,E16-2,E16-1),E16)</f>
        <v>2</v>
      </c>
    </row>
    <row r="17" spans="1:12" s="29" customFormat="1" ht="19.5" customHeight="1">
      <c r="A17" s="44">
        <v>2</v>
      </c>
      <c r="B17" s="45"/>
      <c r="C17" s="46" t="s">
        <v>321</v>
      </c>
      <c r="D17" s="7" t="s">
        <v>311</v>
      </c>
      <c r="E17" s="104">
        <v>2</v>
      </c>
      <c r="F17" s="48">
        <v>3</v>
      </c>
      <c r="G17" s="48">
        <v>28</v>
      </c>
      <c r="H17" s="48">
        <v>4</v>
      </c>
      <c r="I17" s="115">
        <f t="shared" si="0"/>
        <v>208</v>
      </c>
      <c r="J17" s="104"/>
      <c r="K17" s="116">
        <f t="shared" si="1"/>
        <v>208</v>
      </c>
      <c r="L17" s="106">
        <f t="shared" si="2"/>
        <v>1</v>
      </c>
    </row>
    <row r="18" spans="1:12" s="29" customFormat="1" ht="19.5" customHeight="1">
      <c r="A18" s="44">
        <v>3</v>
      </c>
      <c r="B18" s="45"/>
      <c r="C18" s="46" t="s">
        <v>318</v>
      </c>
      <c r="D18" s="7" t="s">
        <v>311</v>
      </c>
      <c r="E18" s="104">
        <v>3</v>
      </c>
      <c r="F18" s="48">
        <v>4</v>
      </c>
      <c r="G18" s="48">
        <v>21</v>
      </c>
      <c r="H18" s="48">
        <v>8</v>
      </c>
      <c r="I18" s="115">
        <f t="shared" si="0"/>
        <v>261.1</v>
      </c>
      <c r="J18" s="104"/>
      <c r="K18" s="116">
        <f t="shared" si="1"/>
        <v>261.1</v>
      </c>
      <c r="L18" s="106">
        <f t="shared" si="2"/>
        <v>1</v>
      </c>
    </row>
    <row r="19" spans="1:12" s="29" customFormat="1" ht="19.5" customHeight="1">
      <c r="A19" s="44">
        <v>4</v>
      </c>
      <c r="B19" s="45"/>
      <c r="C19" s="46" t="s">
        <v>319</v>
      </c>
      <c r="D19" s="7" t="s">
        <v>320</v>
      </c>
      <c r="E19" s="104">
        <v>3</v>
      </c>
      <c r="F19" s="48">
        <v>4</v>
      </c>
      <c r="G19" s="48">
        <v>36</v>
      </c>
      <c r="H19" s="48">
        <v>1</v>
      </c>
      <c r="I19" s="115">
        <f t="shared" si="0"/>
        <v>276</v>
      </c>
      <c r="J19" s="104"/>
      <c r="K19" s="116">
        <f t="shared" si="1"/>
        <v>276</v>
      </c>
      <c r="L19" s="106">
        <f t="shared" si="2"/>
        <v>1</v>
      </c>
    </row>
    <row r="20" spans="1:12" s="29" customFormat="1" ht="19.5" customHeight="1">
      <c r="A20" s="44">
        <v>5</v>
      </c>
      <c r="B20" s="45"/>
      <c r="C20" s="46" t="s">
        <v>324</v>
      </c>
      <c r="D20" s="7" t="s">
        <v>157</v>
      </c>
      <c r="E20" s="104">
        <v>2</v>
      </c>
      <c r="F20" s="48">
        <v>4</v>
      </c>
      <c r="G20" s="48">
        <v>8</v>
      </c>
      <c r="H20" s="48">
        <v>7</v>
      </c>
      <c r="I20" s="115">
        <f t="shared" si="0"/>
        <v>248.1</v>
      </c>
      <c r="J20" s="104"/>
      <c r="K20" s="116">
        <f t="shared" si="1"/>
        <v>248.1</v>
      </c>
      <c r="L20" s="106">
        <f t="shared" si="2"/>
        <v>0</v>
      </c>
    </row>
    <row r="21" spans="1:12" s="29" customFormat="1" ht="19.5" customHeight="1">
      <c r="A21" s="44">
        <v>6</v>
      </c>
      <c r="B21" s="45"/>
      <c r="C21" s="46" t="s">
        <v>315</v>
      </c>
      <c r="D21" s="7" t="s">
        <v>143</v>
      </c>
      <c r="E21" s="104">
        <v>1</v>
      </c>
      <c r="F21" s="48">
        <v>4</v>
      </c>
      <c r="G21" s="48">
        <v>48</v>
      </c>
      <c r="H21" s="48">
        <v>9</v>
      </c>
      <c r="I21" s="115">
        <f t="shared" si="0"/>
        <v>288.1</v>
      </c>
      <c r="J21" s="104"/>
      <c r="K21" s="116">
        <f t="shared" si="1"/>
        <v>288.1</v>
      </c>
      <c r="L21" s="106">
        <f t="shared" si="2"/>
        <v>-1</v>
      </c>
    </row>
    <row r="22" spans="1:12" s="29" customFormat="1" ht="19.5" customHeight="1">
      <c r="A22" s="44">
        <v>7</v>
      </c>
      <c r="B22" s="45"/>
      <c r="C22" s="46" t="s">
        <v>325</v>
      </c>
      <c r="D22" s="7" t="s">
        <v>309</v>
      </c>
      <c r="E22" s="104">
        <v>1</v>
      </c>
      <c r="F22" s="48">
        <v>6</v>
      </c>
      <c r="G22" s="48">
        <v>5</v>
      </c>
      <c r="H22" s="48">
        <v>8</v>
      </c>
      <c r="I22" s="115">
        <f t="shared" si="0"/>
        <v>365.1</v>
      </c>
      <c r="J22" s="104"/>
      <c r="K22" s="116">
        <f t="shared" si="1"/>
        <v>365.1</v>
      </c>
      <c r="L22" s="106">
        <f t="shared" si="2"/>
        <v>-1</v>
      </c>
    </row>
    <row r="23" spans="1:13" s="29" customFormat="1" ht="19.5" customHeight="1">
      <c r="A23" s="44">
        <v>8</v>
      </c>
      <c r="B23" s="45"/>
      <c r="C23" s="46" t="s">
        <v>316</v>
      </c>
      <c r="D23" s="7" t="s">
        <v>317</v>
      </c>
      <c r="E23" s="104">
        <v>0</v>
      </c>
      <c r="F23" s="48">
        <v>99</v>
      </c>
      <c r="G23" s="48">
        <v>0</v>
      </c>
      <c r="H23" s="48">
        <v>0</v>
      </c>
      <c r="I23" s="115">
        <f t="shared" si="0"/>
        <v>5940</v>
      </c>
      <c r="J23" s="104"/>
      <c r="K23" s="116">
        <f t="shared" si="1"/>
        <v>5940</v>
      </c>
      <c r="L23" s="106">
        <f t="shared" si="2"/>
        <v>-2</v>
      </c>
      <c r="M23" s="158" t="s">
        <v>368</v>
      </c>
    </row>
    <row r="24" spans="1:12" s="29" customFormat="1" ht="19.5" customHeight="1">
      <c r="A24" s="28"/>
      <c r="B24" s="28"/>
      <c r="C24" s="9">
        <f>+COUNTA(C16:C23)</f>
        <v>8</v>
      </c>
      <c r="L24" s="108"/>
    </row>
    <row r="25" spans="1:12" s="29" customFormat="1" ht="19.5" customHeight="1">
      <c r="A25" s="28"/>
      <c r="B25" s="28"/>
      <c r="L25" s="108"/>
    </row>
    <row r="26" spans="1:12" s="29" customFormat="1" ht="19.5" customHeight="1">
      <c r="A26" s="28"/>
      <c r="B26" s="28"/>
      <c r="L26" s="108"/>
    </row>
    <row r="27" spans="1:12" s="29" customFormat="1" ht="19.5" customHeight="1">
      <c r="A27" s="28"/>
      <c r="B27" s="28"/>
      <c r="L27" s="108"/>
    </row>
    <row r="28" spans="1:12" s="29" customFormat="1" ht="19.5" customHeight="1">
      <c r="A28" s="28"/>
      <c r="B28" s="28"/>
      <c r="L28" s="108"/>
    </row>
    <row r="29" spans="1:12" s="29" customFormat="1" ht="19.5" customHeight="1">
      <c r="A29" s="28"/>
      <c r="B29" s="28"/>
      <c r="L29" s="108"/>
    </row>
    <row r="30" spans="1:12" s="29" customFormat="1" ht="19.5" customHeight="1">
      <c r="A30" s="28"/>
      <c r="B30" s="28"/>
      <c r="L30" s="108"/>
    </row>
    <row r="31" spans="1:12" s="29" customFormat="1" ht="19.5" customHeight="1">
      <c r="A31" s="28"/>
      <c r="B31" s="28"/>
      <c r="L31" s="108"/>
    </row>
    <row r="32" spans="1:12" s="29" customFormat="1" ht="15">
      <c r="A32" s="28"/>
      <c r="B32" s="28"/>
      <c r="L32" s="108"/>
    </row>
    <row r="33" spans="1:12" s="29" customFormat="1" ht="15">
      <c r="A33" s="28"/>
      <c r="B33" s="28"/>
      <c r="L33" s="108"/>
    </row>
    <row r="34" spans="1:12" s="29" customFormat="1" ht="15">
      <c r="A34" s="28"/>
      <c r="B34" s="28"/>
      <c r="L34" s="108"/>
    </row>
    <row r="35" spans="1:12" s="29" customFormat="1" ht="15">
      <c r="A35" s="28"/>
      <c r="B35" s="28"/>
      <c r="L35" s="108"/>
    </row>
    <row r="36" spans="1:12" s="29" customFormat="1" ht="15">
      <c r="A36" s="28"/>
      <c r="B36" s="28"/>
      <c r="L36" s="108"/>
    </row>
    <row r="37" spans="1:12" s="29" customFormat="1" ht="15">
      <c r="A37" s="28"/>
      <c r="B37" s="28"/>
      <c r="L37" s="108"/>
    </row>
    <row r="38" spans="1:12" s="29" customFormat="1" ht="15">
      <c r="A38" s="28"/>
      <c r="B38" s="28"/>
      <c r="L38" s="108"/>
    </row>
    <row r="39" spans="1:12" s="29" customFormat="1" ht="15">
      <c r="A39" s="28"/>
      <c r="B39" s="28"/>
      <c r="L39" s="108"/>
    </row>
    <row r="40" spans="1:12" s="29" customFormat="1" ht="15">
      <c r="A40" s="28"/>
      <c r="B40" s="28"/>
      <c r="L40" s="108"/>
    </row>
    <row r="41" spans="1:12" s="29" customFormat="1" ht="15">
      <c r="A41" s="28"/>
      <c r="B41" s="28"/>
      <c r="L41" s="108"/>
    </row>
    <row r="42" spans="1:12" s="29" customFormat="1" ht="15">
      <c r="A42" s="28"/>
      <c r="B42" s="28"/>
      <c r="L42" s="108"/>
    </row>
    <row r="43" spans="1:12" s="29" customFormat="1" ht="15">
      <c r="A43" s="28"/>
      <c r="B43" s="28"/>
      <c r="L43" s="108"/>
    </row>
    <row r="44" spans="1:12" s="29" customFormat="1" ht="15">
      <c r="A44" s="28"/>
      <c r="B44" s="28"/>
      <c r="L44" s="108"/>
    </row>
    <row r="45" spans="1:12" s="29" customFormat="1" ht="15">
      <c r="A45" s="28"/>
      <c r="B45" s="28"/>
      <c r="L45" s="108"/>
    </row>
    <row r="46" spans="1:12" s="29" customFormat="1" ht="15">
      <c r="A46" s="28"/>
      <c r="B46" s="28"/>
      <c r="L46" s="108"/>
    </row>
    <row r="47" spans="1:12" s="29" customFormat="1" ht="15">
      <c r="A47" s="28"/>
      <c r="B47" s="28"/>
      <c r="L47" s="108"/>
    </row>
    <row r="48" spans="1:12" s="29" customFormat="1" ht="15">
      <c r="A48" s="28"/>
      <c r="B48" s="28"/>
      <c r="L48" s="108"/>
    </row>
    <row r="49" spans="1:12" s="29" customFormat="1" ht="15">
      <c r="A49" s="28"/>
      <c r="B49" s="28"/>
      <c r="L49" s="108"/>
    </row>
    <row r="50" spans="1:12" s="29" customFormat="1" ht="15">
      <c r="A50" s="28"/>
      <c r="B50" s="28"/>
      <c r="L50" s="108"/>
    </row>
  </sheetData>
  <sheetProtection selectLockedCells="1" selectUnlockedCells="1"/>
  <autoFilter ref="A15:L15"/>
  <mergeCells count="4">
    <mergeCell ref="E5:L5"/>
    <mergeCell ref="E7:L7"/>
    <mergeCell ref="E10:F10"/>
    <mergeCell ref="F14:H14"/>
  </mergeCells>
  <dataValidations count="2">
    <dataValidation type="list" allowBlank="1" showInputMessage="1" showErrorMessage="1" sqref="J16:J23">
      <formula1>"0,30,60,90,120,150"</formula1>
      <formula2>0</formula2>
    </dataValidation>
    <dataValidation type="list" allowBlank="1" showInputMessage="1" showErrorMessage="1" sqref="E16:E23">
      <formula1>"0,1,2,3,4,5"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scale="91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showGridLines="0" zoomScale="90" zoomScaleNormal="90" zoomScalePageLayoutView="0" workbookViewId="0" topLeftCell="A5">
      <selection activeCell="C16" sqref="C16:L38"/>
    </sheetView>
  </sheetViews>
  <sheetFormatPr defaultColWidth="5.00390625" defaultRowHeight="12.75"/>
  <cols>
    <col min="1" max="1" width="5.00390625" style="9" customWidth="1"/>
    <col min="2" max="2" width="0.9921875" style="9" customWidth="1"/>
    <col min="3" max="3" width="25.57421875" style="9" customWidth="1"/>
    <col min="4" max="4" width="34.57421875" style="9" customWidth="1"/>
    <col min="5" max="5" width="10.140625" style="9" customWidth="1"/>
    <col min="6" max="7" width="6.140625" style="9" customWidth="1"/>
    <col min="8" max="8" width="6.57421875" style="9" customWidth="1"/>
    <col min="9" max="9" width="9.8515625" style="9" customWidth="1"/>
    <col min="10" max="10" width="11.140625" style="9" customWidth="1"/>
    <col min="11" max="11" width="11.28125" style="9" customWidth="1"/>
    <col min="12" max="12" width="10.7109375" style="20" customWidth="1"/>
    <col min="13" max="243" width="6.421875" style="9" customWidth="1"/>
    <col min="244" max="16384" width="5.00390625" style="9" customWidth="1"/>
  </cols>
  <sheetData>
    <row r="2" spans="4:12" ht="18">
      <c r="D2" s="18"/>
      <c r="E2" s="18" t="s">
        <v>47</v>
      </c>
      <c r="F2" s="18"/>
      <c r="G2" s="18"/>
      <c r="H2" s="18"/>
      <c r="I2" s="18"/>
      <c r="J2" s="18"/>
      <c r="K2" s="19"/>
      <c r="L2" s="9"/>
    </row>
    <row r="3" spans="4:12" ht="15">
      <c r="D3" s="20"/>
      <c r="E3" s="20" t="s">
        <v>48</v>
      </c>
      <c r="K3" s="21" t="s">
        <v>49</v>
      </c>
      <c r="L3" s="9"/>
    </row>
    <row r="4" s="22" customFormat="1" ht="12.75"/>
    <row r="5" spans="5:12" s="22" customFormat="1" ht="19.5" customHeight="1">
      <c r="E5" s="171" t="s">
        <v>119</v>
      </c>
      <c r="F5" s="171"/>
      <c r="G5" s="171"/>
      <c r="H5" s="171"/>
      <c r="I5" s="171"/>
      <c r="J5" s="171"/>
      <c r="K5" s="171"/>
      <c r="L5" s="171"/>
    </row>
    <row r="6" spans="5:11" s="22" customFormat="1" ht="15.75">
      <c r="E6" s="18"/>
      <c r="F6" s="18"/>
      <c r="G6" s="18"/>
      <c r="H6" s="18"/>
      <c r="I6" s="18"/>
      <c r="J6" s="18"/>
      <c r="K6" s="23"/>
    </row>
    <row r="7" spans="4:12" s="22" customFormat="1" ht="15.75">
      <c r="D7" s="91"/>
      <c r="E7" s="171" t="s">
        <v>129</v>
      </c>
      <c r="F7" s="171"/>
      <c r="G7" s="171"/>
      <c r="H7" s="171"/>
      <c r="I7" s="171"/>
      <c r="J7" s="171"/>
      <c r="K7" s="171"/>
      <c r="L7" s="171"/>
    </row>
    <row r="8" spans="4:11" s="22" customFormat="1" ht="15.75">
      <c r="D8" s="18"/>
      <c r="E8" s="18"/>
      <c r="F8" s="18"/>
      <c r="K8" s="24"/>
    </row>
    <row r="9" spans="4:12" s="22" customFormat="1" ht="15.75">
      <c r="D9" s="92"/>
      <c r="E9" s="23" t="s">
        <v>122</v>
      </c>
      <c r="F9" s="18"/>
      <c r="H9" s="25"/>
      <c r="I9" s="25"/>
      <c r="J9" s="25"/>
      <c r="K9" s="24"/>
      <c r="L9" s="9"/>
    </row>
    <row r="10" spans="4:12" s="22" customFormat="1" ht="15.75">
      <c r="D10" s="18"/>
      <c r="E10" s="172">
        <v>42890</v>
      </c>
      <c r="F10" s="172"/>
      <c r="H10" s="63"/>
      <c r="I10" s="63"/>
      <c r="J10" s="26"/>
      <c r="K10" s="9"/>
      <c r="L10" s="9"/>
    </row>
    <row r="11" spans="4:12" s="22" customFormat="1" ht="15.75">
      <c r="D11" s="93"/>
      <c r="E11" s="93"/>
      <c r="F11" s="93"/>
      <c r="G11" s="93"/>
      <c r="H11" s="94"/>
      <c r="J11" s="24"/>
      <c r="K11" s="24"/>
      <c r="L11" s="95"/>
    </row>
    <row r="12" spans="4:12" ht="15.75">
      <c r="D12" s="93"/>
      <c r="E12" s="96"/>
      <c r="F12" s="97"/>
      <c r="G12" s="97"/>
      <c r="J12" s="62"/>
      <c r="K12" s="23"/>
      <c r="L12" s="98"/>
    </row>
    <row r="13" ht="6" customHeight="1"/>
    <row r="14" spans="1:12" s="102" customFormat="1" ht="34.5" customHeight="1">
      <c r="A14" s="69" t="s">
        <v>84</v>
      </c>
      <c r="B14" s="69"/>
      <c r="C14" s="69" t="s">
        <v>1</v>
      </c>
      <c r="D14" s="99" t="s">
        <v>101</v>
      </c>
      <c r="E14" s="69" t="s">
        <v>102</v>
      </c>
      <c r="F14" s="177" t="s">
        <v>103</v>
      </c>
      <c r="G14" s="177"/>
      <c r="H14" s="177"/>
      <c r="I14" s="69" t="s">
        <v>104</v>
      </c>
      <c r="J14" s="69" t="s">
        <v>105</v>
      </c>
      <c r="K14" s="100" t="s">
        <v>106</v>
      </c>
      <c r="L14" s="101" t="s">
        <v>107</v>
      </c>
    </row>
    <row r="15" spans="4:12" s="102" customFormat="1" ht="17.25" customHeight="1">
      <c r="D15" s="103"/>
      <c r="L15" s="75"/>
    </row>
    <row r="16" spans="1:12" s="29" customFormat="1" ht="19.5" customHeight="1">
      <c r="A16" s="44">
        <v>1</v>
      </c>
      <c r="B16" s="45"/>
      <c r="C16" s="46" t="s">
        <v>314</v>
      </c>
      <c r="D16" s="7" t="s">
        <v>134</v>
      </c>
      <c r="E16" s="104">
        <v>5</v>
      </c>
      <c r="F16" s="48">
        <v>2</v>
      </c>
      <c r="G16" s="48">
        <v>17</v>
      </c>
      <c r="H16" s="48">
        <v>7</v>
      </c>
      <c r="I16" s="115">
        <f aca="true" t="shared" si="0" ref="I16:I38">ROUND((F16*60+G16+H16*0.01),1)</f>
        <v>137.1</v>
      </c>
      <c r="J16" s="104"/>
      <c r="K16" s="116">
        <f aca="true" t="shared" si="1" ref="K16:K38">+J16+I16</f>
        <v>137.1</v>
      </c>
      <c r="L16" s="106">
        <f aca="true" t="shared" si="2" ref="L16:L38">IF(K16&gt;150,IF(K16&gt;195,E16-2,E16-1),E16)</f>
        <v>5</v>
      </c>
    </row>
    <row r="17" spans="1:12" s="29" customFormat="1" ht="19.5" customHeight="1">
      <c r="A17" s="44">
        <v>2</v>
      </c>
      <c r="B17" s="45"/>
      <c r="C17" s="46" t="s">
        <v>343</v>
      </c>
      <c r="D17" s="7" t="s">
        <v>297</v>
      </c>
      <c r="E17" s="104">
        <v>4</v>
      </c>
      <c r="F17" s="107">
        <v>1</v>
      </c>
      <c r="G17" s="107">
        <v>56</v>
      </c>
      <c r="H17" s="107">
        <v>9</v>
      </c>
      <c r="I17" s="115">
        <f t="shared" si="0"/>
        <v>116.1</v>
      </c>
      <c r="J17" s="104"/>
      <c r="K17" s="116">
        <f t="shared" si="1"/>
        <v>116.1</v>
      </c>
      <c r="L17" s="106">
        <f t="shared" si="2"/>
        <v>4</v>
      </c>
    </row>
    <row r="18" spans="1:12" s="29" customFormat="1" ht="19.5" customHeight="1">
      <c r="A18" s="44">
        <v>3</v>
      </c>
      <c r="B18" s="45"/>
      <c r="C18" s="46" t="s">
        <v>341</v>
      </c>
      <c r="D18" s="7" t="s">
        <v>333</v>
      </c>
      <c r="E18" s="104">
        <v>4</v>
      </c>
      <c r="F18" s="48">
        <v>2</v>
      </c>
      <c r="G18" s="48">
        <v>7</v>
      </c>
      <c r="H18" s="48">
        <v>0</v>
      </c>
      <c r="I18" s="115">
        <f t="shared" si="0"/>
        <v>127</v>
      </c>
      <c r="J18" s="104"/>
      <c r="K18" s="116">
        <f t="shared" si="1"/>
        <v>127</v>
      </c>
      <c r="L18" s="106">
        <f t="shared" si="2"/>
        <v>4</v>
      </c>
    </row>
    <row r="19" spans="1:12" s="29" customFormat="1" ht="19.5" customHeight="1">
      <c r="A19" s="44">
        <v>4</v>
      </c>
      <c r="B19" s="45"/>
      <c r="C19" s="46" t="s">
        <v>303</v>
      </c>
      <c r="D19" s="7" t="s">
        <v>168</v>
      </c>
      <c r="E19" s="104">
        <v>4</v>
      </c>
      <c r="F19" s="48">
        <v>2</v>
      </c>
      <c r="G19" s="48">
        <v>19</v>
      </c>
      <c r="H19" s="48">
        <v>9</v>
      </c>
      <c r="I19" s="115">
        <f t="shared" si="0"/>
        <v>139.1</v>
      </c>
      <c r="J19" s="104"/>
      <c r="K19" s="116">
        <f t="shared" si="1"/>
        <v>139.1</v>
      </c>
      <c r="L19" s="106">
        <f t="shared" si="2"/>
        <v>4</v>
      </c>
    </row>
    <row r="20" spans="1:12" s="29" customFormat="1" ht="19.5" customHeight="1">
      <c r="A20" s="44">
        <v>5</v>
      </c>
      <c r="B20" s="45"/>
      <c r="C20" s="46" t="s">
        <v>294</v>
      </c>
      <c r="D20" s="7" t="s">
        <v>136</v>
      </c>
      <c r="E20" s="104">
        <v>3</v>
      </c>
      <c r="F20" s="48">
        <v>2</v>
      </c>
      <c r="G20" s="48">
        <v>5</v>
      </c>
      <c r="H20" s="48">
        <v>1</v>
      </c>
      <c r="I20" s="115">
        <f t="shared" si="0"/>
        <v>125</v>
      </c>
      <c r="J20" s="104"/>
      <c r="K20" s="116">
        <f t="shared" si="1"/>
        <v>125</v>
      </c>
      <c r="L20" s="106">
        <f t="shared" si="2"/>
        <v>3</v>
      </c>
    </row>
    <row r="21" spans="1:12" s="29" customFormat="1" ht="19.5" customHeight="1">
      <c r="A21" s="44">
        <v>6</v>
      </c>
      <c r="B21" s="45"/>
      <c r="C21" s="46" t="s">
        <v>340</v>
      </c>
      <c r="D21" s="7" t="s">
        <v>136</v>
      </c>
      <c r="E21" s="104">
        <v>3</v>
      </c>
      <c r="F21" s="48">
        <v>2</v>
      </c>
      <c r="G21" s="48">
        <v>11</v>
      </c>
      <c r="H21" s="48">
        <v>4</v>
      </c>
      <c r="I21" s="115">
        <f t="shared" si="0"/>
        <v>131</v>
      </c>
      <c r="J21" s="104"/>
      <c r="K21" s="116">
        <f t="shared" si="1"/>
        <v>131</v>
      </c>
      <c r="L21" s="106">
        <f t="shared" si="2"/>
        <v>3</v>
      </c>
    </row>
    <row r="22" spans="1:12" s="29" customFormat="1" ht="19.5" customHeight="1">
      <c r="A22" s="44">
        <v>7</v>
      </c>
      <c r="B22" s="45"/>
      <c r="C22" s="46" t="s">
        <v>348</v>
      </c>
      <c r="D22" s="7" t="s">
        <v>297</v>
      </c>
      <c r="E22" s="104">
        <v>3</v>
      </c>
      <c r="F22" s="48">
        <v>2</v>
      </c>
      <c r="G22" s="48">
        <v>16</v>
      </c>
      <c r="H22" s="48">
        <v>6</v>
      </c>
      <c r="I22" s="115">
        <f t="shared" si="0"/>
        <v>136.1</v>
      </c>
      <c r="J22" s="104"/>
      <c r="K22" s="116">
        <f t="shared" si="1"/>
        <v>136.1</v>
      </c>
      <c r="L22" s="106">
        <f t="shared" si="2"/>
        <v>3</v>
      </c>
    </row>
    <row r="23" spans="1:12" s="29" customFormat="1" ht="19.5" customHeight="1">
      <c r="A23" s="44">
        <v>8</v>
      </c>
      <c r="B23" s="45"/>
      <c r="C23" s="46" t="s">
        <v>344</v>
      </c>
      <c r="D23" s="7" t="s">
        <v>157</v>
      </c>
      <c r="E23" s="104">
        <v>4</v>
      </c>
      <c r="F23" s="48">
        <v>2</v>
      </c>
      <c r="G23" s="48">
        <v>42</v>
      </c>
      <c r="H23" s="48">
        <v>8</v>
      </c>
      <c r="I23" s="115">
        <f t="shared" si="0"/>
        <v>162.1</v>
      </c>
      <c r="J23" s="104"/>
      <c r="K23" s="116">
        <f t="shared" si="1"/>
        <v>162.1</v>
      </c>
      <c r="L23" s="106">
        <f t="shared" si="2"/>
        <v>3</v>
      </c>
    </row>
    <row r="24" spans="1:12" s="29" customFormat="1" ht="19.5" customHeight="1">
      <c r="A24" s="44">
        <v>9</v>
      </c>
      <c r="B24" s="45"/>
      <c r="C24" s="46" t="s">
        <v>307</v>
      </c>
      <c r="D24" s="7" t="s">
        <v>297</v>
      </c>
      <c r="E24" s="104">
        <v>4</v>
      </c>
      <c r="F24" s="48">
        <v>2</v>
      </c>
      <c r="G24" s="48">
        <v>43</v>
      </c>
      <c r="H24" s="48">
        <v>8</v>
      </c>
      <c r="I24" s="115">
        <f t="shared" si="0"/>
        <v>163.1</v>
      </c>
      <c r="J24" s="104"/>
      <c r="K24" s="116">
        <f t="shared" si="1"/>
        <v>163.1</v>
      </c>
      <c r="L24" s="106">
        <f t="shared" si="2"/>
        <v>3</v>
      </c>
    </row>
    <row r="25" spans="1:12" s="29" customFormat="1" ht="19.5" customHeight="1">
      <c r="A25" s="44">
        <v>10</v>
      </c>
      <c r="B25" s="45"/>
      <c r="C25" s="46" t="s">
        <v>337</v>
      </c>
      <c r="D25" s="7" t="s">
        <v>333</v>
      </c>
      <c r="E25" s="104">
        <v>4</v>
      </c>
      <c r="F25" s="48">
        <v>2</v>
      </c>
      <c r="G25" s="48">
        <v>53</v>
      </c>
      <c r="H25" s="48">
        <v>6</v>
      </c>
      <c r="I25" s="115">
        <f t="shared" si="0"/>
        <v>173.1</v>
      </c>
      <c r="J25" s="104"/>
      <c r="K25" s="116">
        <f t="shared" si="1"/>
        <v>173.1</v>
      </c>
      <c r="L25" s="106">
        <f t="shared" si="2"/>
        <v>3</v>
      </c>
    </row>
    <row r="26" spans="1:12" s="29" customFormat="1" ht="19.5" customHeight="1">
      <c r="A26" s="44">
        <v>11</v>
      </c>
      <c r="B26" s="45"/>
      <c r="C26" s="46" t="s">
        <v>305</v>
      </c>
      <c r="D26" s="7" t="s">
        <v>297</v>
      </c>
      <c r="E26" s="104">
        <v>2</v>
      </c>
      <c r="F26" s="48">
        <v>2</v>
      </c>
      <c r="G26" s="48">
        <v>21</v>
      </c>
      <c r="H26" s="48">
        <v>8</v>
      </c>
      <c r="I26" s="115">
        <f t="shared" si="0"/>
        <v>141.1</v>
      </c>
      <c r="J26" s="104"/>
      <c r="K26" s="116">
        <f t="shared" si="1"/>
        <v>141.1</v>
      </c>
      <c r="L26" s="106">
        <f t="shared" si="2"/>
        <v>2</v>
      </c>
    </row>
    <row r="27" spans="1:12" ht="19.5" customHeight="1">
      <c r="A27" s="44">
        <v>12</v>
      </c>
      <c r="B27" s="45"/>
      <c r="C27" s="46" t="s">
        <v>352</v>
      </c>
      <c r="D27" s="7" t="s">
        <v>297</v>
      </c>
      <c r="E27" s="104">
        <v>2</v>
      </c>
      <c r="F27" s="48">
        <v>2</v>
      </c>
      <c r="G27" s="48">
        <v>23</v>
      </c>
      <c r="H27" s="48">
        <v>0</v>
      </c>
      <c r="I27" s="115">
        <f t="shared" si="0"/>
        <v>143</v>
      </c>
      <c r="J27" s="104"/>
      <c r="K27" s="116">
        <f t="shared" si="1"/>
        <v>143</v>
      </c>
      <c r="L27" s="106">
        <f t="shared" si="2"/>
        <v>2</v>
      </c>
    </row>
    <row r="28" spans="1:12" ht="19.5" customHeight="1">
      <c r="A28" s="44">
        <v>13</v>
      </c>
      <c r="B28" s="45"/>
      <c r="C28" s="46" t="s">
        <v>345</v>
      </c>
      <c r="D28" s="7" t="s">
        <v>346</v>
      </c>
      <c r="E28" s="104">
        <v>3</v>
      </c>
      <c r="F28" s="48">
        <v>2</v>
      </c>
      <c r="G28" s="48">
        <v>40</v>
      </c>
      <c r="H28" s="48">
        <v>0</v>
      </c>
      <c r="I28" s="115">
        <f t="shared" si="0"/>
        <v>160</v>
      </c>
      <c r="J28" s="104"/>
      <c r="K28" s="116">
        <f t="shared" si="1"/>
        <v>160</v>
      </c>
      <c r="L28" s="106">
        <f t="shared" si="2"/>
        <v>2</v>
      </c>
    </row>
    <row r="29" spans="1:12" ht="19.5" customHeight="1">
      <c r="A29" s="44">
        <v>14</v>
      </c>
      <c r="B29" s="45"/>
      <c r="C29" s="46" t="s">
        <v>304</v>
      </c>
      <c r="D29" s="7" t="s">
        <v>311</v>
      </c>
      <c r="E29" s="104">
        <v>3</v>
      </c>
      <c r="F29" s="48">
        <v>2</v>
      </c>
      <c r="G29" s="48">
        <v>47</v>
      </c>
      <c r="H29" s="48">
        <v>6</v>
      </c>
      <c r="I29" s="115">
        <f t="shared" si="0"/>
        <v>167.1</v>
      </c>
      <c r="J29" s="104"/>
      <c r="K29" s="116">
        <f t="shared" si="1"/>
        <v>167.1</v>
      </c>
      <c r="L29" s="106">
        <f t="shared" si="2"/>
        <v>2</v>
      </c>
    </row>
    <row r="30" spans="1:12" ht="19.5" customHeight="1">
      <c r="A30" s="44">
        <v>15</v>
      </c>
      <c r="B30" s="45"/>
      <c r="C30" s="46" t="s">
        <v>358</v>
      </c>
      <c r="D30" s="7" t="s">
        <v>216</v>
      </c>
      <c r="E30" s="104">
        <v>1</v>
      </c>
      <c r="F30" s="48">
        <v>2</v>
      </c>
      <c r="G30" s="48">
        <v>1</v>
      </c>
      <c r="H30" s="48">
        <v>0</v>
      </c>
      <c r="I30" s="115">
        <f t="shared" si="0"/>
        <v>121</v>
      </c>
      <c r="J30" s="104"/>
      <c r="K30" s="116">
        <f t="shared" si="1"/>
        <v>121</v>
      </c>
      <c r="L30" s="106">
        <f t="shared" si="2"/>
        <v>1</v>
      </c>
    </row>
    <row r="31" spans="1:12" ht="19.5" customHeight="1">
      <c r="A31" s="44">
        <v>16</v>
      </c>
      <c r="B31" s="45"/>
      <c r="C31" s="46" t="s">
        <v>308</v>
      </c>
      <c r="D31" s="5" t="s">
        <v>309</v>
      </c>
      <c r="E31" s="104">
        <v>1</v>
      </c>
      <c r="F31" s="48">
        <v>2</v>
      </c>
      <c r="G31" s="48">
        <v>19</v>
      </c>
      <c r="H31" s="48">
        <v>4</v>
      </c>
      <c r="I31" s="115">
        <f t="shared" si="0"/>
        <v>139</v>
      </c>
      <c r="J31" s="104"/>
      <c r="K31" s="116">
        <f t="shared" si="1"/>
        <v>139</v>
      </c>
      <c r="L31" s="106">
        <f t="shared" si="2"/>
        <v>1</v>
      </c>
    </row>
    <row r="32" spans="1:12" s="29" customFormat="1" ht="19.5" customHeight="1">
      <c r="A32" s="44">
        <v>17</v>
      </c>
      <c r="B32" s="45"/>
      <c r="C32" s="46" t="s">
        <v>336</v>
      </c>
      <c r="D32" s="7" t="s">
        <v>333</v>
      </c>
      <c r="E32" s="104">
        <v>2</v>
      </c>
      <c r="F32" s="48">
        <v>2</v>
      </c>
      <c r="G32" s="48">
        <v>40</v>
      </c>
      <c r="H32" s="48">
        <v>5</v>
      </c>
      <c r="I32" s="115">
        <f t="shared" si="0"/>
        <v>160.1</v>
      </c>
      <c r="J32" s="104"/>
      <c r="K32" s="116">
        <f t="shared" si="1"/>
        <v>160.1</v>
      </c>
      <c r="L32" s="106">
        <f t="shared" si="2"/>
        <v>1</v>
      </c>
    </row>
    <row r="33" spans="1:12" s="29" customFormat="1" ht="19.5" customHeight="1">
      <c r="A33" s="44">
        <v>18</v>
      </c>
      <c r="B33" s="45"/>
      <c r="C33" s="46" t="s">
        <v>332</v>
      </c>
      <c r="D33" s="7" t="s">
        <v>333</v>
      </c>
      <c r="E33" s="104">
        <v>2</v>
      </c>
      <c r="F33" s="48">
        <v>2</v>
      </c>
      <c r="G33" s="48">
        <v>47</v>
      </c>
      <c r="H33" s="48">
        <v>3</v>
      </c>
      <c r="I33" s="115">
        <f t="shared" si="0"/>
        <v>167</v>
      </c>
      <c r="J33" s="104"/>
      <c r="K33" s="116">
        <f t="shared" si="1"/>
        <v>167</v>
      </c>
      <c r="L33" s="106">
        <f t="shared" si="2"/>
        <v>1</v>
      </c>
    </row>
    <row r="34" spans="1:13" s="29" customFormat="1" ht="19.5" customHeight="1">
      <c r="A34" s="44">
        <v>19</v>
      </c>
      <c r="B34" s="45"/>
      <c r="C34" s="46" t="s">
        <v>347</v>
      </c>
      <c r="D34" s="7" t="s">
        <v>134</v>
      </c>
      <c r="E34" s="104">
        <v>2</v>
      </c>
      <c r="F34" s="48">
        <v>2</v>
      </c>
      <c r="G34" s="48">
        <v>47</v>
      </c>
      <c r="H34" s="48">
        <v>5</v>
      </c>
      <c r="I34" s="115">
        <f t="shared" si="0"/>
        <v>167.1</v>
      </c>
      <c r="J34" s="104"/>
      <c r="K34" s="116">
        <f t="shared" si="1"/>
        <v>167.1</v>
      </c>
      <c r="L34" s="106">
        <f t="shared" si="2"/>
        <v>1</v>
      </c>
      <c r="M34" s="158"/>
    </row>
    <row r="35" spans="1:12" s="29" customFormat="1" ht="19.5" customHeight="1">
      <c r="A35" s="44">
        <v>20</v>
      </c>
      <c r="B35" s="45"/>
      <c r="C35" s="46" t="s">
        <v>350</v>
      </c>
      <c r="D35" s="7" t="s">
        <v>161</v>
      </c>
      <c r="E35" s="104">
        <v>1</v>
      </c>
      <c r="F35" s="48">
        <v>2</v>
      </c>
      <c r="G35" s="48">
        <v>50</v>
      </c>
      <c r="H35" s="48">
        <v>5</v>
      </c>
      <c r="I35" s="115">
        <f t="shared" si="0"/>
        <v>170.1</v>
      </c>
      <c r="J35" s="104"/>
      <c r="K35" s="116">
        <f t="shared" si="1"/>
        <v>170.1</v>
      </c>
      <c r="L35" s="106">
        <f t="shared" si="2"/>
        <v>0</v>
      </c>
    </row>
    <row r="36" spans="1:12" s="29" customFormat="1" ht="19.5" customHeight="1">
      <c r="A36" s="44">
        <v>21</v>
      </c>
      <c r="B36" s="45"/>
      <c r="C36" s="46" t="s">
        <v>338</v>
      </c>
      <c r="D36" s="7" t="s">
        <v>311</v>
      </c>
      <c r="E36" s="104">
        <v>1</v>
      </c>
      <c r="F36" s="48">
        <v>3</v>
      </c>
      <c r="G36" s="48">
        <v>8</v>
      </c>
      <c r="H36" s="48">
        <v>8</v>
      </c>
      <c r="I36" s="115">
        <f t="shared" si="0"/>
        <v>188.1</v>
      </c>
      <c r="J36" s="104"/>
      <c r="K36" s="116">
        <f t="shared" si="1"/>
        <v>188.1</v>
      </c>
      <c r="L36" s="106">
        <f t="shared" si="2"/>
        <v>0</v>
      </c>
    </row>
    <row r="37" spans="1:12" s="29" customFormat="1" ht="19.5" customHeight="1">
      <c r="A37" s="44">
        <v>22</v>
      </c>
      <c r="B37" s="45"/>
      <c r="C37" s="46" t="s">
        <v>329</v>
      </c>
      <c r="D37" s="7" t="s">
        <v>161</v>
      </c>
      <c r="E37" s="104">
        <v>2</v>
      </c>
      <c r="F37" s="48">
        <v>3</v>
      </c>
      <c r="G37" s="48">
        <v>24</v>
      </c>
      <c r="H37" s="48">
        <v>8</v>
      </c>
      <c r="I37" s="115">
        <f t="shared" si="0"/>
        <v>204.1</v>
      </c>
      <c r="J37" s="104"/>
      <c r="K37" s="116">
        <f t="shared" si="1"/>
        <v>204.1</v>
      </c>
      <c r="L37" s="106">
        <f t="shared" si="2"/>
        <v>0</v>
      </c>
    </row>
    <row r="38" spans="1:12" s="29" customFormat="1" ht="19.5" customHeight="1">
      <c r="A38" s="44">
        <v>23</v>
      </c>
      <c r="B38" s="45"/>
      <c r="C38" s="46" t="s">
        <v>310</v>
      </c>
      <c r="D38" s="7" t="s">
        <v>311</v>
      </c>
      <c r="E38" s="104">
        <v>0</v>
      </c>
      <c r="F38" s="48">
        <v>99</v>
      </c>
      <c r="G38" s="48">
        <v>0</v>
      </c>
      <c r="H38" s="48">
        <v>0</v>
      </c>
      <c r="I38" s="115">
        <f t="shared" si="0"/>
        <v>5940</v>
      </c>
      <c r="J38" s="104"/>
      <c r="K38" s="116">
        <f t="shared" si="1"/>
        <v>5940</v>
      </c>
      <c r="L38" s="106">
        <f t="shared" si="2"/>
        <v>-2</v>
      </c>
    </row>
    <row r="39" spans="1:13" s="29" customFormat="1" ht="19.5" customHeight="1">
      <c r="A39" s="44">
        <v>24</v>
      </c>
      <c r="B39" s="28"/>
      <c r="C39" s="46"/>
      <c r="D39" s="7"/>
      <c r="E39" s="104"/>
      <c r="F39" s="48"/>
      <c r="G39" s="48"/>
      <c r="H39" s="48"/>
      <c r="I39" s="115"/>
      <c r="J39" s="104"/>
      <c r="K39" s="116"/>
      <c r="L39" s="106"/>
      <c r="M39" s="160" t="s">
        <v>369</v>
      </c>
    </row>
    <row r="40" spans="1:12" s="29" customFormat="1" ht="19.5" customHeight="1">
      <c r="A40" s="44">
        <v>26</v>
      </c>
      <c r="B40" s="28"/>
      <c r="C40" s="46"/>
      <c r="D40" s="7"/>
      <c r="E40" s="104"/>
      <c r="F40" s="48"/>
      <c r="G40" s="48"/>
      <c r="H40" s="48"/>
      <c r="I40" s="115">
        <f>ROUND((F40*60+G40+H40*0.01),1)</f>
        <v>0</v>
      </c>
      <c r="J40" s="104"/>
      <c r="K40" s="116">
        <f>+J40+I40</f>
        <v>0</v>
      </c>
      <c r="L40" s="106">
        <f>IF(K40&gt;150,IF(K40&gt;195,E40-2,E40-1),E40)</f>
        <v>0</v>
      </c>
    </row>
    <row r="41" spans="1:12" s="29" customFormat="1" ht="19.5" customHeight="1">
      <c r="A41" s="44">
        <v>27</v>
      </c>
      <c r="B41" s="28"/>
      <c r="C41" s="46"/>
      <c r="D41" s="7"/>
      <c r="E41" s="104"/>
      <c r="F41" s="48"/>
      <c r="G41" s="48"/>
      <c r="H41" s="48"/>
      <c r="I41" s="115">
        <f>ROUND((F41*60+G41+H41*0.01),1)</f>
        <v>0</v>
      </c>
      <c r="J41" s="104"/>
      <c r="K41" s="116">
        <f>+J41+I41</f>
        <v>0</v>
      </c>
      <c r="L41" s="106">
        <f>IF(K41&gt;150,IF(K41&gt;195,E41-2,E41-1),E41)</f>
        <v>0</v>
      </c>
    </row>
    <row r="42" spans="1:12" s="29" customFormat="1" ht="19.5" customHeight="1">
      <c r="A42" s="44">
        <v>28</v>
      </c>
      <c r="B42" s="28"/>
      <c r="C42" s="46"/>
      <c r="D42" s="7"/>
      <c r="E42" s="104"/>
      <c r="F42" s="48"/>
      <c r="G42" s="48"/>
      <c r="H42" s="48"/>
      <c r="I42" s="115">
        <f>ROUND((F42*60+G42+H42*0.01),1)</f>
        <v>0</v>
      </c>
      <c r="J42" s="104"/>
      <c r="K42" s="116">
        <f>+J42+I42</f>
        <v>0</v>
      </c>
      <c r="L42" s="106">
        <f>IF(K42&gt;150,IF(K42&gt;195,E42-2,E42-1),E42)</f>
        <v>0</v>
      </c>
    </row>
    <row r="43" spans="1:12" s="29" customFormat="1" ht="19.5" customHeight="1">
      <c r="A43" s="28"/>
      <c r="B43" s="28"/>
      <c r="L43" s="108"/>
    </row>
    <row r="44" spans="1:12" s="29" customFormat="1" ht="19.5" customHeight="1">
      <c r="A44" s="28"/>
      <c r="B44" s="28"/>
      <c r="C44" s="9"/>
      <c r="L44" s="108"/>
    </row>
    <row r="45" spans="1:12" s="29" customFormat="1" ht="19.5" customHeight="1">
      <c r="A45" s="28"/>
      <c r="B45" s="28"/>
      <c r="L45" s="108"/>
    </row>
    <row r="46" spans="1:12" s="29" customFormat="1" ht="19.5" customHeight="1">
      <c r="A46" s="28"/>
      <c r="B46" s="28"/>
      <c r="L46" s="108"/>
    </row>
    <row r="47" spans="1:12" s="29" customFormat="1" ht="19.5" customHeight="1">
      <c r="A47" s="28"/>
      <c r="B47" s="28"/>
      <c r="L47" s="108"/>
    </row>
    <row r="48" spans="1:12" s="29" customFormat="1" ht="19.5" customHeight="1">
      <c r="A48" s="28"/>
      <c r="B48" s="28"/>
      <c r="L48" s="108"/>
    </row>
    <row r="49" spans="1:12" s="29" customFormat="1" ht="19.5" customHeight="1">
      <c r="A49" s="28"/>
      <c r="B49" s="28"/>
      <c r="L49" s="108"/>
    </row>
    <row r="50" spans="1:12" s="29" customFormat="1" ht="15">
      <c r="A50" s="28"/>
      <c r="B50" s="28"/>
      <c r="L50" s="108"/>
    </row>
    <row r="51" spans="1:12" s="29" customFormat="1" ht="15">
      <c r="A51" s="28"/>
      <c r="B51" s="28"/>
      <c r="L51" s="108"/>
    </row>
    <row r="52" spans="1:12" s="29" customFormat="1" ht="15">
      <c r="A52" s="28"/>
      <c r="B52" s="28"/>
      <c r="L52" s="108"/>
    </row>
    <row r="53" spans="1:12" s="29" customFormat="1" ht="15">
      <c r="A53" s="28"/>
      <c r="B53" s="28"/>
      <c r="L53" s="108"/>
    </row>
    <row r="54" spans="1:12" s="29" customFormat="1" ht="15">
      <c r="A54" s="28"/>
      <c r="B54" s="28"/>
      <c r="L54" s="108"/>
    </row>
    <row r="55" spans="1:12" s="29" customFormat="1" ht="15">
      <c r="A55" s="28"/>
      <c r="B55" s="28"/>
      <c r="L55" s="108"/>
    </row>
    <row r="56" spans="1:12" s="29" customFormat="1" ht="15">
      <c r="A56" s="28"/>
      <c r="B56" s="28"/>
      <c r="L56" s="108"/>
    </row>
    <row r="57" spans="1:12" s="29" customFormat="1" ht="15">
      <c r="A57" s="28"/>
      <c r="B57" s="28"/>
      <c r="L57" s="108"/>
    </row>
    <row r="58" spans="1:12" s="29" customFormat="1" ht="15">
      <c r="A58" s="28"/>
      <c r="B58" s="28"/>
      <c r="L58" s="108"/>
    </row>
    <row r="59" spans="1:12" s="29" customFormat="1" ht="15">
      <c r="A59" s="28"/>
      <c r="B59" s="28"/>
      <c r="L59" s="108"/>
    </row>
    <row r="60" spans="1:12" s="29" customFormat="1" ht="15">
      <c r="A60" s="28"/>
      <c r="B60" s="28"/>
      <c r="L60" s="108"/>
    </row>
    <row r="61" spans="1:12" s="29" customFormat="1" ht="15">
      <c r="A61" s="28"/>
      <c r="B61" s="28"/>
      <c r="L61" s="108"/>
    </row>
    <row r="62" spans="1:12" s="29" customFormat="1" ht="15">
      <c r="A62" s="28"/>
      <c r="B62" s="28"/>
      <c r="L62" s="108"/>
    </row>
    <row r="63" spans="1:12" s="29" customFormat="1" ht="15">
      <c r="A63" s="28"/>
      <c r="B63" s="28"/>
      <c r="L63" s="108"/>
    </row>
    <row r="64" spans="1:12" s="29" customFormat="1" ht="15">
      <c r="A64" s="28"/>
      <c r="B64" s="28"/>
      <c r="L64" s="108"/>
    </row>
    <row r="65" spans="1:12" s="29" customFormat="1" ht="15">
      <c r="A65" s="28"/>
      <c r="B65" s="28"/>
      <c r="L65" s="108"/>
    </row>
    <row r="66" spans="1:12" s="29" customFormat="1" ht="15">
      <c r="A66" s="28"/>
      <c r="B66" s="28"/>
      <c r="L66" s="108"/>
    </row>
    <row r="67" spans="1:12" s="29" customFormat="1" ht="15">
      <c r="A67" s="28"/>
      <c r="B67" s="28"/>
      <c r="L67" s="108"/>
    </row>
    <row r="68" spans="1:12" s="29" customFormat="1" ht="15">
      <c r="A68" s="28"/>
      <c r="B68" s="28"/>
      <c r="L68" s="108"/>
    </row>
  </sheetData>
  <sheetProtection selectLockedCells="1" selectUnlockedCells="1"/>
  <autoFilter ref="A15:L15"/>
  <mergeCells count="4">
    <mergeCell ref="E5:L5"/>
    <mergeCell ref="E7:L7"/>
    <mergeCell ref="E10:F10"/>
    <mergeCell ref="F14:H14"/>
  </mergeCells>
  <dataValidations count="2">
    <dataValidation type="list" allowBlank="1" showInputMessage="1" showErrorMessage="1" sqref="E16:E42">
      <formula1>"0,1,2,3,4,5"</formula1>
      <formula2>0</formula2>
    </dataValidation>
    <dataValidation type="list" allowBlank="1" showInputMessage="1" showErrorMessage="1" sqref="J16:J42">
      <formula1>"0,30,60,90,120,150"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6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PageLayoutView="0" workbookViewId="0" topLeftCell="A1">
      <selection activeCell="A1" sqref="A1:F12"/>
    </sheetView>
  </sheetViews>
  <sheetFormatPr defaultColWidth="8.7109375" defaultRowHeight="19.5" customHeight="1"/>
  <cols>
    <col min="1" max="1" width="21.8515625" style="1" customWidth="1"/>
    <col min="2" max="7" width="20.8515625" style="11" customWidth="1"/>
    <col min="8" max="8" width="11.140625" style="1" bestFit="1" customWidth="1"/>
    <col min="9" max="9" width="11.7109375" style="1" bestFit="1" customWidth="1"/>
    <col min="10" max="16384" width="8.7109375" style="1" customWidth="1"/>
  </cols>
  <sheetData>
    <row r="1" spans="1:9" ht="19.5" customHeight="1">
      <c r="A1" s="168" t="s">
        <v>119</v>
      </c>
      <c r="B1" s="168"/>
      <c r="C1" s="168"/>
      <c r="D1" s="168"/>
      <c r="E1" s="168"/>
      <c r="F1" s="168"/>
      <c r="G1" s="12"/>
      <c r="H1" s="12"/>
      <c r="I1" s="12"/>
    </row>
    <row r="2" spans="1:7" ht="19.5" customHeight="1">
      <c r="A2" s="168"/>
      <c r="B2" s="168"/>
      <c r="C2" s="168"/>
      <c r="D2" s="168"/>
      <c r="E2" s="168"/>
      <c r="F2" s="168"/>
      <c r="G2" s="1"/>
    </row>
    <row r="3" spans="1:7" ht="19.5" customHeight="1">
      <c r="A3" s="169" t="s">
        <v>124</v>
      </c>
      <c r="B3" s="169"/>
      <c r="C3" s="169"/>
      <c r="D3" s="169"/>
      <c r="E3" s="169"/>
      <c r="F3" s="169"/>
      <c r="G3" s="1"/>
    </row>
    <row r="4" spans="2:9" ht="19.5" customHeight="1">
      <c r="B4" s="13" t="s">
        <v>25</v>
      </c>
      <c r="C4" s="13" t="s">
        <v>26</v>
      </c>
      <c r="D4" s="13" t="s">
        <v>27</v>
      </c>
      <c r="E4" s="13" t="s">
        <v>28</v>
      </c>
      <c r="F4" s="13" t="s">
        <v>120</v>
      </c>
      <c r="G4" s="13" t="s">
        <v>121</v>
      </c>
      <c r="H4" s="127" t="s">
        <v>130</v>
      </c>
      <c r="I4" s="127" t="s">
        <v>131</v>
      </c>
    </row>
    <row r="5" spans="2:9" ht="13.5" customHeight="1">
      <c r="B5" s="14"/>
      <c r="C5" s="14"/>
      <c r="D5" s="14"/>
      <c r="E5" s="14"/>
      <c r="F5" s="14"/>
      <c r="G5" s="14"/>
      <c r="H5" s="125"/>
      <c r="I5" s="125"/>
    </row>
    <row r="6" spans="1:9" ht="24.75" customHeight="1">
      <c r="A6" s="15" t="s">
        <v>29</v>
      </c>
      <c r="B6" s="16" t="s">
        <v>175</v>
      </c>
      <c r="C6" s="16" t="s">
        <v>21</v>
      </c>
      <c r="D6" s="16" t="s">
        <v>36</v>
      </c>
      <c r="E6" s="16" t="s">
        <v>39</v>
      </c>
      <c r="F6" s="16" t="s">
        <v>176</v>
      </c>
      <c r="G6" s="16"/>
      <c r="H6" s="127">
        <v>0.3819444444444444</v>
      </c>
      <c r="I6" s="127">
        <v>0.4236111111111111</v>
      </c>
    </row>
    <row r="7" spans="8:9" ht="19.5" customHeight="1">
      <c r="H7" s="128"/>
      <c r="I7" s="128"/>
    </row>
    <row r="8" spans="1:9" ht="24.75" customHeight="1">
      <c r="A8" s="15" t="s">
        <v>30</v>
      </c>
      <c r="B8" s="16" t="s">
        <v>31</v>
      </c>
      <c r="C8" s="16" t="s">
        <v>177</v>
      </c>
      <c r="D8" s="16" t="s">
        <v>19</v>
      </c>
      <c r="E8" s="16" t="s">
        <v>178</v>
      </c>
      <c r="F8" s="16" t="s">
        <v>179</v>
      </c>
      <c r="G8" s="16"/>
      <c r="H8" s="127">
        <v>0.3888888888888889</v>
      </c>
      <c r="I8" s="127">
        <v>0.4305555555555556</v>
      </c>
    </row>
    <row r="9" spans="8:9" ht="19.5" customHeight="1">
      <c r="H9" s="128"/>
      <c r="I9" s="128"/>
    </row>
    <row r="10" spans="1:9" ht="24.75" customHeight="1">
      <c r="A10" s="15" t="s">
        <v>32</v>
      </c>
      <c r="B10" s="16" t="s">
        <v>11</v>
      </c>
      <c r="C10" s="16" t="s">
        <v>180</v>
      </c>
      <c r="D10" s="16" t="s">
        <v>181</v>
      </c>
      <c r="E10" s="16" t="s">
        <v>182</v>
      </c>
      <c r="F10" s="16" t="s">
        <v>7</v>
      </c>
      <c r="G10" s="16"/>
      <c r="H10" s="127">
        <v>0.3958333333333333</v>
      </c>
      <c r="I10" s="127">
        <v>0.4375</v>
      </c>
    </row>
    <row r="11" spans="8:9" ht="19.5" customHeight="1">
      <c r="H11" s="128"/>
      <c r="I11" s="128"/>
    </row>
    <row r="12" spans="1:9" ht="24.75" customHeight="1">
      <c r="A12" s="15" t="s">
        <v>33</v>
      </c>
      <c r="B12" s="16" t="s">
        <v>20</v>
      </c>
      <c r="C12" s="16" t="s">
        <v>183</v>
      </c>
      <c r="D12" s="16" t="s">
        <v>17</v>
      </c>
      <c r="E12" s="16" t="s">
        <v>184</v>
      </c>
      <c r="F12" s="16" t="s">
        <v>35</v>
      </c>
      <c r="G12" s="16"/>
      <c r="H12" s="127">
        <v>0.40277777777777773</v>
      </c>
      <c r="I12" s="127">
        <v>0.4444444444444444</v>
      </c>
    </row>
    <row r="13" spans="8:9" ht="19.5" customHeight="1">
      <c r="H13" s="128"/>
      <c r="I13" s="128"/>
    </row>
    <row r="14" spans="1:9" ht="19.5" customHeight="1">
      <c r="A14" s="125"/>
      <c r="B14"/>
      <c r="C14"/>
      <c r="D14"/>
      <c r="H14"/>
      <c r="I14"/>
    </row>
    <row r="15" spans="1:9" ht="19.5" customHeight="1">
      <c r="A15"/>
      <c r="B15"/>
      <c r="C15"/>
      <c r="D15"/>
      <c r="H15"/>
      <c r="I15"/>
    </row>
    <row r="16" spans="1:9" ht="19.5" customHeight="1">
      <c r="A16"/>
      <c r="B16"/>
      <c r="C16"/>
      <c r="D16"/>
      <c r="H16"/>
      <c r="I16"/>
    </row>
    <row r="17" spans="1:9" ht="19.5" customHeight="1">
      <c r="A17"/>
      <c r="B17"/>
      <c r="C17"/>
      <c r="D17"/>
      <c r="H17"/>
      <c r="I17"/>
    </row>
    <row r="18" spans="1:9" ht="19.5" customHeight="1">
      <c r="A18"/>
      <c r="B18"/>
      <c r="C18"/>
      <c r="D18"/>
      <c r="H18"/>
      <c r="I18"/>
    </row>
    <row r="19" spans="1:9" ht="19.5" customHeight="1">
      <c r="A19"/>
      <c r="B19"/>
      <c r="C19"/>
      <c r="D19"/>
      <c r="H19"/>
      <c r="I19"/>
    </row>
    <row r="20" spans="1:4" ht="19.5" customHeight="1">
      <c r="A20"/>
      <c r="B20"/>
      <c r="C20"/>
      <c r="D20"/>
    </row>
    <row r="21" spans="1:4" ht="19.5" customHeight="1">
      <c r="A21"/>
      <c r="B21"/>
      <c r="C21"/>
      <c r="D21"/>
    </row>
    <row r="22" spans="1:4" ht="19.5" customHeight="1">
      <c r="A22" s="125"/>
      <c r="B22"/>
      <c r="C22"/>
      <c r="D22"/>
    </row>
    <row r="23" spans="1:4" ht="19.5" customHeight="1">
      <c r="A23"/>
      <c r="B23"/>
      <c r="C23"/>
      <c r="D23"/>
    </row>
    <row r="24" spans="1:4" ht="19.5" customHeight="1">
      <c r="A24"/>
      <c r="B24"/>
      <c r="C24"/>
      <c r="D24"/>
    </row>
    <row r="25" spans="1:4" ht="19.5" customHeight="1">
      <c r="A25"/>
      <c r="B25"/>
      <c r="C25"/>
      <c r="D25"/>
    </row>
    <row r="26" spans="1:4" ht="19.5" customHeight="1">
      <c r="A26"/>
      <c r="B26"/>
      <c r="C26"/>
      <c r="D26"/>
    </row>
    <row r="27" spans="1:4" ht="19.5" customHeight="1">
      <c r="A27"/>
      <c r="B27"/>
      <c r="C27"/>
      <c r="D27"/>
    </row>
    <row r="28" spans="1:4" ht="19.5" customHeight="1">
      <c r="A28"/>
      <c r="B28"/>
      <c r="C28"/>
      <c r="D28"/>
    </row>
    <row r="29" spans="1:4" ht="19.5" customHeight="1">
      <c r="A29"/>
      <c r="B29"/>
      <c r="C29"/>
      <c r="D29"/>
    </row>
    <row r="30" spans="1:4" ht="19.5" customHeight="1">
      <c r="A30" s="125"/>
      <c r="B30"/>
      <c r="C30"/>
      <c r="D30"/>
    </row>
    <row r="31" spans="1:4" ht="19.5" customHeight="1">
      <c r="A31"/>
      <c r="B31"/>
      <c r="C31"/>
      <c r="D31"/>
    </row>
    <row r="32" spans="1:4" ht="19.5" customHeight="1">
      <c r="A32"/>
      <c r="B32"/>
      <c r="C32"/>
      <c r="D32"/>
    </row>
    <row r="33" spans="1:4" ht="19.5" customHeight="1">
      <c r="A33"/>
      <c r="B33"/>
      <c r="C33"/>
      <c r="D33"/>
    </row>
    <row r="34" spans="1:4" ht="19.5" customHeight="1">
      <c r="A34"/>
      <c r="B34"/>
      <c r="C34"/>
      <c r="D34"/>
    </row>
    <row r="35" spans="1:4" ht="19.5" customHeight="1">
      <c r="A35"/>
      <c r="B35"/>
      <c r="C35"/>
      <c r="D35"/>
    </row>
    <row r="36" spans="1:4" ht="19.5" customHeight="1">
      <c r="A36"/>
      <c r="B36"/>
      <c r="C36"/>
      <c r="D36"/>
    </row>
  </sheetData>
  <sheetProtection selectLockedCells="1" selectUnlockedCells="1"/>
  <mergeCells count="2">
    <mergeCell ref="A1:F2"/>
    <mergeCell ref="A3:F3"/>
  </mergeCells>
  <printOptions/>
  <pageMargins left="1.1020833333333333" right="0.7083333333333334" top="0.7479166666666667" bottom="0.7479166666666667" header="0.5118055555555555" footer="0.5118055555555555"/>
  <pageSetup fitToHeight="1" fitToWidth="1" horizontalDpi="300" verticalDpi="3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101"/>
  <sheetViews>
    <sheetView showGridLines="0" zoomScale="80" zoomScaleNormal="80" zoomScalePageLayoutView="0" workbookViewId="0" topLeftCell="A6">
      <selection activeCell="A13" sqref="A13:D67"/>
    </sheetView>
  </sheetViews>
  <sheetFormatPr defaultColWidth="5.00390625" defaultRowHeight="12.75"/>
  <cols>
    <col min="1" max="1" width="5.00390625" style="17" customWidth="1"/>
    <col min="2" max="2" width="1.8515625" style="17" customWidth="1"/>
    <col min="3" max="3" width="30.140625" style="9" customWidth="1"/>
    <col min="4" max="4" width="30.8515625" style="9" customWidth="1"/>
    <col min="5" max="10" width="5.421875" style="9" customWidth="1"/>
    <col min="11" max="11" width="9.00390625" style="9" customWidth="1"/>
    <col min="12" max="12" width="9.140625" style="9" customWidth="1"/>
    <col min="13" max="22" width="3.7109375" style="9" customWidth="1"/>
    <col min="23" max="23" width="10.00390625" style="9" customWidth="1"/>
    <col min="24" max="25" width="10.7109375" style="9" customWidth="1"/>
    <col min="26" max="26" width="9.421875" style="9" customWidth="1"/>
    <col min="27" max="27" width="9.7109375" style="9" customWidth="1"/>
    <col min="28" max="250" width="8.7109375" style="9" customWidth="1"/>
    <col min="251" max="16384" width="5.00390625" style="9" customWidth="1"/>
  </cols>
  <sheetData>
    <row r="2" spans="4:15" ht="18">
      <c r="D2" s="18"/>
      <c r="E2" s="18" t="s">
        <v>47</v>
      </c>
      <c r="F2" s="18"/>
      <c r="G2" s="18"/>
      <c r="H2" s="18"/>
      <c r="I2" s="18"/>
      <c r="J2" s="18"/>
      <c r="K2" s="19"/>
      <c r="M2" s="19"/>
      <c r="N2" s="19"/>
      <c r="O2" s="19"/>
    </row>
    <row r="3" spans="5:16" ht="15.75">
      <c r="E3" s="20" t="s">
        <v>48</v>
      </c>
      <c r="L3" s="21" t="s">
        <v>49</v>
      </c>
      <c r="P3" s="21"/>
    </row>
    <row r="4" spans="1:2" s="22" customFormat="1" ht="15.75">
      <c r="A4" s="18"/>
      <c r="B4" s="18"/>
    </row>
    <row r="5" spans="1:27" s="22" customFormat="1" ht="15.75" customHeight="1">
      <c r="A5" s="18"/>
      <c r="B5" s="18"/>
      <c r="D5" s="18"/>
      <c r="E5" s="171" t="s">
        <v>119</v>
      </c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23"/>
      <c r="U5" s="23"/>
      <c r="V5" s="23"/>
      <c r="W5" s="23"/>
      <c r="X5" s="23"/>
      <c r="Y5" s="23"/>
      <c r="Z5" s="23"/>
      <c r="AA5" s="23"/>
    </row>
    <row r="6" spans="1:27" s="22" customFormat="1" ht="15.75">
      <c r="A6" s="18"/>
      <c r="B6" s="18"/>
      <c r="D6" s="18"/>
      <c r="E6" s="18"/>
      <c r="F6" s="18"/>
      <c r="G6" s="18"/>
      <c r="H6" s="18"/>
      <c r="I6" s="18"/>
      <c r="J6" s="18"/>
      <c r="K6" s="23"/>
      <c r="P6" s="24"/>
      <c r="Q6" s="24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22" customFormat="1" ht="15.75">
      <c r="A7" s="18"/>
      <c r="B7" s="18"/>
      <c r="E7" s="171" t="s">
        <v>361</v>
      </c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23"/>
      <c r="U7" s="23"/>
      <c r="V7" s="23"/>
      <c r="W7" s="23"/>
      <c r="X7" s="23"/>
      <c r="Y7" s="23"/>
      <c r="Z7" s="23"/>
      <c r="AA7" s="23"/>
    </row>
    <row r="8" spans="1:27" s="22" customFormat="1" ht="15.75">
      <c r="A8" s="18"/>
      <c r="B8" s="18"/>
      <c r="D8" s="18"/>
      <c r="E8" s="18"/>
      <c r="F8" s="18"/>
      <c r="K8" s="24"/>
      <c r="M8" s="24"/>
      <c r="N8" s="24"/>
      <c r="O8" s="25"/>
      <c r="T8" s="17"/>
      <c r="U8" s="17"/>
      <c r="V8" s="17"/>
      <c r="W8" s="17"/>
      <c r="X8" s="17"/>
      <c r="Y8" s="9"/>
      <c r="Z8" s="23"/>
      <c r="AA8" s="23"/>
    </row>
    <row r="9" spans="4:22" ht="15.75">
      <c r="D9" s="18"/>
      <c r="E9" s="23" t="s">
        <v>122</v>
      </c>
      <c r="F9" s="18"/>
      <c r="H9" s="25"/>
      <c r="I9" s="25"/>
      <c r="J9" s="25"/>
      <c r="K9" s="24"/>
      <c r="M9" s="22"/>
      <c r="N9" s="22"/>
      <c r="O9" s="22"/>
      <c r="T9" s="23"/>
      <c r="U9" s="23"/>
      <c r="V9" s="23"/>
    </row>
    <row r="10" spans="5:10" ht="15.75">
      <c r="E10" s="172">
        <v>42889</v>
      </c>
      <c r="F10" s="172"/>
      <c r="G10" s="172"/>
      <c r="J10" s="26"/>
    </row>
    <row r="12" spans="1:26" s="29" customFormat="1" ht="15.75">
      <c r="A12" s="27"/>
      <c r="B12" s="27"/>
      <c r="C12" s="28"/>
      <c r="K12" s="30"/>
      <c r="L12" s="30"/>
      <c r="M12" s="173" t="s">
        <v>50</v>
      </c>
      <c r="N12" s="173"/>
      <c r="O12" s="173"/>
      <c r="P12" s="173"/>
      <c r="Q12" s="173"/>
      <c r="R12" s="173"/>
      <c r="S12" s="173"/>
      <c r="T12" s="173"/>
      <c r="U12" s="173"/>
      <c r="V12" s="173"/>
      <c r="W12" s="30"/>
      <c r="X12" s="30"/>
      <c r="Y12" s="30"/>
      <c r="Z12" s="30"/>
    </row>
    <row r="13" spans="1:27" s="39" customFormat="1" ht="48.75" customHeight="1">
      <c r="A13" s="31" t="s">
        <v>0</v>
      </c>
      <c r="B13" s="31"/>
      <c r="C13" s="32" t="s">
        <v>1</v>
      </c>
      <c r="D13" s="33" t="s">
        <v>2</v>
      </c>
      <c r="E13" s="170" t="s">
        <v>51</v>
      </c>
      <c r="F13" s="170"/>
      <c r="G13" s="170"/>
      <c r="H13" s="170" t="s">
        <v>52</v>
      </c>
      <c r="I13" s="170"/>
      <c r="J13" s="170"/>
      <c r="K13" s="34" t="s">
        <v>53</v>
      </c>
      <c r="L13" s="34" t="s">
        <v>54</v>
      </c>
      <c r="M13" s="35" t="s">
        <v>55</v>
      </c>
      <c r="N13" s="36" t="s">
        <v>56</v>
      </c>
      <c r="O13" s="36" t="s">
        <v>57</v>
      </c>
      <c r="P13" s="36" t="s">
        <v>58</v>
      </c>
      <c r="Q13" s="36" t="s">
        <v>59</v>
      </c>
      <c r="R13" s="36" t="s">
        <v>60</v>
      </c>
      <c r="S13" s="36" t="s">
        <v>61</v>
      </c>
      <c r="T13" s="36" t="s">
        <v>62</v>
      </c>
      <c r="U13" s="36" t="s">
        <v>63</v>
      </c>
      <c r="V13" s="36" t="s">
        <v>64</v>
      </c>
      <c r="W13" s="37" t="s">
        <v>65</v>
      </c>
      <c r="X13" s="37" t="s">
        <v>66</v>
      </c>
      <c r="Y13" s="37" t="s">
        <v>67</v>
      </c>
      <c r="Z13" s="37" t="s">
        <v>68</v>
      </c>
      <c r="AA13" s="38" t="s">
        <v>69</v>
      </c>
    </row>
    <row r="14" spans="1:26" s="43" customFormat="1" ht="15" customHeight="1">
      <c r="A14" s="40"/>
      <c r="B14" s="40"/>
      <c r="C14" s="41"/>
      <c r="D14" s="41"/>
      <c r="E14" s="41"/>
      <c r="F14" s="41"/>
      <c r="G14" s="41"/>
      <c r="H14" s="41"/>
      <c r="I14" s="41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7" s="29" customFormat="1" ht="19.5" customHeight="1">
      <c r="A15" s="44">
        <v>3</v>
      </c>
      <c r="B15" s="45"/>
      <c r="C15" s="46" t="s">
        <v>291</v>
      </c>
      <c r="D15" s="7" t="s">
        <v>297</v>
      </c>
      <c r="E15" s="47">
        <v>4</v>
      </c>
      <c r="F15" s="48">
        <v>31</v>
      </c>
      <c r="G15" s="49">
        <v>7</v>
      </c>
      <c r="H15" s="50">
        <v>4</v>
      </c>
      <c r="I15" s="51">
        <v>35</v>
      </c>
      <c r="J15" s="52">
        <v>2</v>
      </c>
      <c r="K15" s="53">
        <f aca="true" t="shared" si="0" ref="K15:K39">ROUND((E15*60+F15+G15*0.01),0)</f>
        <v>271</v>
      </c>
      <c r="L15" s="53">
        <f aca="true" t="shared" si="1" ref="L15:L46">ROUND((H15*60+I15+J15*0.01),0)</f>
        <v>275</v>
      </c>
      <c r="M15" s="54">
        <v>370</v>
      </c>
      <c r="N15" s="54">
        <v>265</v>
      </c>
      <c r="O15" s="54">
        <v>290</v>
      </c>
      <c r="P15" s="54">
        <v>380</v>
      </c>
      <c r="Q15" s="54">
        <v>380</v>
      </c>
      <c r="R15" s="55">
        <v>300</v>
      </c>
      <c r="S15" s="55">
        <v>360</v>
      </c>
      <c r="T15" s="55">
        <v>430</v>
      </c>
      <c r="U15" s="55">
        <v>265</v>
      </c>
      <c r="V15" s="55">
        <v>390</v>
      </c>
      <c r="W15" s="56">
        <f aca="true" t="shared" si="2" ref="W15:W46">IF(K15&gt;300,(K15-300)*10,0)</f>
        <v>0</v>
      </c>
      <c r="X15" s="48"/>
      <c r="Y15" s="56">
        <f aca="true" t="shared" si="3" ref="Y15:Y46">IF(L15&gt;300,(L15-300)*10,0)</f>
        <v>0</v>
      </c>
      <c r="Z15" s="51"/>
      <c r="AA15" s="57">
        <f aca="true" t="shared" si="4" ref="AA15:AA46">(M15+N15+O15+P15+Q15+R15+S15+T15+U15+V15)-W15-X15-Y15-Z15</f>
        <v>3430</v>
      </c>
    </row>
    <row r="16" spans="1:27" s="29" customFormat="1" ht="19.5" customHeight="1">
      <c r="A16" s="44">
        <v>5</v>
      </c>
      <c r="B16" s="45"/>
      <c r="C16" s="46" t="s">
        <v>296</v>
      </c>
      <c r="D16" s="7" t="s">
        <v>297</v>
      </c>
      <c r="E16" s="47">
        <v>4</v>
      </c>
      <c r="F16" s="48">
        <v>23</v>
      </c>
      <c r="G16" s="49">
        <v>7</v>
      </c>
      <c r="H16" s="58">
        <v>4</v>
      </c>
      <c r="I16" s="51">
        <v>27</v>
      </c>
      <c r="J16" s="59">
        <v>4</v>
      </c>
      <c r="K16" s="53">
        <f t="shared" si="0"/>
        <v>263</v>
      </c>
      <c r="L16" s="53">
        <f t="shared" si="1"/>
        <v>267</v>
      </c>
      <c r="M16" s="54">
        <v>280</v>
      </c>
      <c r="N16" s="54">
        <v>400</v>
      </c>
      <c r="O16" s="54">
        <v>400</v>
      </c>
      <c r="P16" s="54">
        <v>285</v>
      </c>
      <c r="Q16" s="54">
        <v>390</v>
      </c>
      <c r="R16" s="55">
        <v>370</v>
      </c>
      <c r="S16" s="55">
        <v>300</v>
      </c>
      <c r="T16" s="55">
        <v>240</v>
      </c>
      <c r="U16" s="55">
        <v>235</v>
      </c>
      <c r="V16" s="55">
        <v>310</v>
      </c>
      <c r="W16" s="56">
        <f t="shared" si="2"/>
        <v>0</v>
      </c>
      <c r="X16" s="48"/>
      <c r="Y16" s="56">
        <f t="shared" si="3"/>
        <v>0</v>
      </c>
      <c r="Z16" s="51"/>
      <c r="AA16" s="57">
        <f t="shared" si="4"/>
        <v>3210</v>
      </c>
    </row>
    <row r="17" spans="1:27" s="29" customFormat="1" ht="19.5" customHeight="1">
      <c r="A17" s="44">
        <v>10</v>
      </c>
      <c r="B17" s="45"/>
      <c r="C17" s="46" t="s">
        <v>335</v>
      </c>
      <c r="D17" s="7" t="s">
        <v>297</v>
      </c>
      <c r="E17" s="47">
        <v>3</v>
      </c>
      <c r="F17" s="48">
        <v>50</v>
      </c>
      <c r="G17" s="49">
        <v>4</v>
      </c>
      <c r="H17" s="58">
        <v>3</v>
      </c>
      <c r="I17" s="51">
        <v>56</v>
      </c>
      <c r="J17" s="59">
        <v>3</v>
      </c>
      <c r="K17" s="53">
        <f t="shared" si="0"/>
        <v>230</v>
      </c>
      <c r="L17" s="53">
        <f t="shared" si="1"/>
        <v>236</v>
      </c>
      <c r="M17" s="54">
        <v>295</v>
      </c>
      <c r="N17" s="54">
        <v>250</v>
      </c>
      <c r="O17" s="54">
        <v>255</v>
      </c>
      <c r="P17" s="54">
        <v>300</v>
      </c>
      <c r="Q17" s="54">
        <v>290</v>
      </c>
      <c r="R17" s="55">
        <v>295</v>
      </c>
      <c r="S17" s="55">
        <v>225</v>
      </c>
      <c r="T17" s="55">
        <v>410</v>
      </c>
      <c r="U17" s="55">
        <v>330</v>
      </c>
      <c r="V17" s="55">
        <v>370</v>
      </c>
      <c r="W17" s="56">
        <f t="shared" si="2"/>
        <v>0</v>
      </c>
      <c r="X17" s="48"/>
      <c r="Y17" s="56">
        <f t="shared" si="3"/>
        <v>0</v>
      </c>
      <c r="Z17" s="51"/>
      <c r="AA17" s="57">
        <f t="shared" si="4"/>
        <v>3020</v>
      </c>
    </row>
    <row r="18" spans="1:27" s="29" customFormat="1" ht="19.5" customHeight="1">
      <c r="A18" s="44">
        <v>13</v>
      </c>
      <c r="B18" s="45"/>
      <c r="C18" s="46" t="s">
        <v>352</v>
      </c>
      <c r="D18" s="7" t="s">
        <v>297</v>
      </c>
      <c r="E18" s="47">
        <v>4</v>
      </c>
      <c r="F18" s="48">
        <v>23</v>
      </c>
      <c r="G18" s="49">
        <v>5</v>
      </c>
      <c r="H18" s="58">
        <v>4</v>
      </c>
      <c r="I18" s="51">
        <v>37</v>
      </c>
      <c r="J18" s="59">
        <v>1</v>
      </c>
      <c r="K18" s="53">
        <f t="shared" si="0"/>
        <v>263</v>
      </c>
      <c r="L18" s="53">
        <f t="shared" si="1"/>
        <v>277</v>
      </c>
      <c r="M18" s="54">
        <v>255</v>
      </c>
      <c r="N18" s="54">
        <v>250</v>
      </c>
      <c r="O18" s="54">
        <v>320</v>
      </c>
      <c r="P18" s="54">
        <v>320</v>
      </c>
      <c r="Q18" s="54">
        <v>260</v>
      </c>
      <c r="R18" s="55">
        <v>260</v>
      </c>
      <c r="S18" s="55">
        <v>380</v>
      </c>
      <c r="T18" s="55">
        <v>330</v>
      </c>
      <c r="U18" s="55">
        <v>300</v>
      </c>
      <c r="V18" s="55">
        <v>245</v>
      </c>
      <c r="W18" s="56">
        <f t="shared" si="2"/>
        <v>0</v>
      </c>
      <c r="X18" s="48"/>
      <c r="Y18" s="56">
        <f t="shared" si="3"/>
        <v>0</v>
      </c>
      <c r="Z18" s="51"/>
      <c r="AA18" s="57">
        <f t="shared" si="4"/>
        <v>2920</v>
      </c>
    </row>
    <row r="19" spans="1:27" s="29" customFormat="1" ht="19.5" customHeight="1">
      <c r="A19" s="44">
        <v>14</v>
      </c>
      <c r="B19" s="45"/>
      <c r="C19" s="46" t="s">
        <v>343</v>
      </c>
      <c r="D19" s="7" t="s">
        <v>297</v>
      </c>
      <c r="E19" s="47">
        <v>4</v>
      </c>
      <c r="F19" s="48">
        <v>32</v>
      </c>
      <c r="G19" s="49">
        <v>4</v>
      </c>
      <c r="H19" s="58">
        <v>4</v>
      </c>
      <c r="I19" s="51">
        <v>42</v>
      </c>
      <c r="J19" s="59">
        <v>3</v>
      </c>
      <c r="K19" s="53">
        <f t="shared" si="0"/>
        <v>272</v>
      </c>
      <c r="L19" s="53">
        <f t="shared" si="1"/>
        <v>282</v>
      </c>
      <c r="M19" s="54">
        <v>300</v>
      </c>
      <c r="N19" s="54">
        <v>140</v>
      </c>
      <c r="O19" s="54">
        <v>265</v>
      </c>
      <c r="P19" s="54">
        <v>310</v>
      </c>
      <c r="Q19" s="54">
        <v>280</v>
      </c>
      <c r="R19" s="55">
        <v>250</v>
      </c>
      <c r="S19" s="55">
        <v>300</v>
      </c>
      <c r="T19" s="55">
        <v>310</v>
      </c>
      <c r="U19" s="55">
        <v>400</v>
      </c>
      <c r="V19" s="55">
        <v>330</v>
      </c>
      <c r="W19" s="56">
        <f t="shared" si="2"/>
        <v>0</v>
      </c>
      <c r="X19" s="48"/>
      <c r="Y19" s="56">
        <f t="shared" si="3"/>
        <v>0</v>
      </c>
      <c r="Z19" s="51"/>
      <c r="AA19" s="57">
        <f t="shared" si="4"/>
        <v>2885</v>
      </c>
    </row>
    <row r="20" spans="1:27" s="29" customFormat="1" ht="19.5" customHeight="1">
      <c r="A20" s="44">
        <v>18</v>
      </c>
      <c r="B20" s="45"/>
      <c r="C20" s="46" t="s">
        <v>348</v>
      </c>
      <c r="D20" s="7" t="s">
        <v>297</v>
      </c>
      <c r="E20" s="47">
        <v>4</v>
      </c>
      <c r="F20" s="48">
        <v>42</v>
      </c>
      <c r="G20" s="49">
        <v>0</v>
      </c>
      <c r="H20" s="58">
        <v>4</v>
      </c>
      <c r="I20" s="51">
        <v>46</v>
      </c>
      <c r="J20" s="59">
        <v>0</v>
      </c>
      <c r="K20" s="53">
        <f t="shared" si="0"/>
        <v>282</v>
      </c>
      <c r="L20" s="53">
        <f t="shared" si="1"/>
        <v>286</v>
      </c>
      <c r="M20" s="54">
        <v>210</v>
      </c>
      <c r="N20" s="54">
        <v>265</v>
      </c>
      <c r="O20" s="54">
        <v>175</v>
      </c>
      <c r="P20" s="54">
        <v>320</v>
      </c>
      <c r="Q20" s="54">
        <v>290</v>
      </c>
      <c r="R20" s="55">
        <v>300</v>
      </c>
      <c r="S20" s="55">
        <v>370</v>
      </c>
      <c r="T20" s="55">
        <v>290</v>
      </c>
      <c r="U20" s="55">
        <v>380</v>
      </c>
      <c r="V20" s="55">
        <v>215</v>
      </c>
      <c r="W20" s="56">
        <f t="shared" si="2"/>
        <v>0</v>
      </c>
      <c r="X20" s="48"/>
      <c r="Y20" s="56">
        <f t="shared" si="3"/>
        <v>0</v>
      </c>
      <c r="Z20" s="51"/>
      <c r="AA20" s="57">
        <f t="shared" si="4"/>
        <v>2815</v>
      </c>
    </row>
    <row r="21" spans="1:27" s="29" customFormat="1" ht="19.5" customHeight="1">
      <c r="A21" s="44">
        <v>20</v>
      </c>
      <c r="B21" s="45"/>
      <c r="C21" s="46" t="s">
        <v>305</v>
      </c>
      <c r="D21" s="7" t="s">
        <v>297</v>
      </c>
      <c r="E21" s="47">
        <v>4</v>
      </c>
      <c r="F21" s="48">
        <v>17</v>
      </c>
      <c r="G21" s="49">
        <v>7</v>
      </c>
      <c r="H21" s="58">
        <v>4</v>
      </c>
      <c r="I21" s="51">
        <v>11</v>
      </c>
      <c r="J21" s="59">
        <v>3</v>
      </c>
      <c r="K21" s="53">
        <f t="shared" si="0"/>
        <v>257</v>
      </c>
      <c r="L21" s="53">
        <f t="shared" si="1"/>
        <v>251</v>
      </c>
      <c r="M21" s="54">
        <v>340</v>
      </c>
      <c r="N21" s="54">
        <v>235</v>
      </c>
      <c r="O21" s="54">
        <v>115</v>
      </c>
      <c r="P21" s="54">
        <v>260</v>
      </c>
      <c r="Q21" s="54">
        <v>235</v>
      </c>
      <c r="R21" s="55">
        <v>270</v>
      </c>
      <c r="S21" s="55">
        <v>420</v>
      </c>
      <c r="T21" s="55">
        <v>410</v>
      </c>
      <c r="U21" s="55">
        <v>240</v>
      </c>
      <c r="V21" s="55">
        <v>240</v>
      </c>
      <c r="W21" s="56">
        <f t="shared" si="2"/>
        <v>0</v>
      </c>
      <c r="X21" s="48"/>
      <c r="Y21" s="56">
        <f t="shared" si="3"/>
        <v>0</v>
      </c>
      <c r="Z21" s="51"/>
      <c r="AA21" s="57">
        <f t="shared" si="4"/>
        <v>2765</v>
      </c>
    </row>
    <row r="22" spans="1:27" s="29" customFormat="1" ht="19.5" customHeight="1">
      <c r="A22" s="44">
        <v>22</v>
      </c>
      <c r="B22" s="45"/>
      <c r="C22" s="46" t="s">
        <v>351</v>
      </c>
      <c r="D22" s="7" t="s">
        <v>297</v>
      </c>
      <c r="E22" s="47">
        <v>4</v>
      </c>
      <c r="F22" s="48">
        <v>37</v>
      </c>
      <c r="G22" s="49">
        <v>0</v>
      </c>
      <c r="H22" s="58">
        <v>4</v>
      </c>
      <c r="I22" s="51">
        <v>48</v>
      </c>
      <c r="J22" s="59">
        <v>2</v>
      </c>
      <c r="K22" s="53">
        <f t="shared" si="0"/>
        <v>277</v>
      </c>
      <c r="L22" s="53">
        <f t="shared" si="1"/>
        <v>288</v>
      </c>
      <c r="M22" s="54">
        <v>220</v>
      </c>
      <c r="N22" s="54">
        <v>265</v>
      </c>
      <c r="O22" s="54">
        <v>360</v>
      </c>
      <c r="P22" s="54">
        <v>185</v>
      </c>
      <c r="Q22" s="54">
        <v>320</v>
      </c>
      <c r="R22" s="55">
        <v>215</v>
      </c>
      <c r="S22" s="55">
        <v>260</v>
      </c>
      <c r="T22" s="55">
        <v>380</v>
      </c>
      <c r="U22" s="55">
        <v>350</v>
      </c>
      <c r="V22" s="55">
        <v>165</v>
      </c>
      <c r="W22" s="56">
        <f t="shared" si="2"/>
        <v>0</v>
      </c>
      <c r="X22" s="48"/>
      <c r="Y22" s="56">
        <f t="shared" si="3"/>
        <v>0</v>
      </c>
      <c r="Z22" s="51"/>
      <c r="AA22" s="57">
        <f t="shared" si="4"/>
        <v>2720</v>
      </c>
    </row>
    <row r="23" spans="1:27" s="29" customFormat="1" ht="19.5" customHeight="1">
      <c r="A23" s="44">
        <v>29</v>
      </c>
      <c r="B23" s="45"/>
      <c r="C23" s="46" t="s">
        <v>307</v>
      </c>
      <c r="D23" s="7" t="s">
        <v>297</v>
      </c>
      <c r="E23" s="47">
        <v>4</v>
      </c>
      <c r="F23" s="48">
        <v>16</v>
      </c>
      <c r="G23" s="49">
        <v>3</v>
      </c>
      <c r="H23" s="58">
        <v>4</v>
      </c>
      <c r="I23" s="51">
        <v>23</v>
      </c>
      <c r="J23" s="59">
        <v>3</v>
      </c>
      <c r="K23" s="53">
        <f t="shared" si="0"/>
        <v>256</v>
      </c>
      <c r="L23" s="53">
        <f t="shared" si="1"/>
        <v>263</v>
      </c>
      <c r="M23" s="54">
        <v>0</v>
      </c>
      <c r="N23" s="54">
        <v>215</v>
      </c>
      <c r="O23" s="54">
        <v>275</v>
      </c>
      <c r="P23" s="54">
        <v>225</v>
      </c>
      <c r="Q23" s="54">
        <v>390</v>
      </c>
      <c r="R23" s="55">
        <v>230</v>
      </c>
      <c r="S23" s="55">
        <v>300</v>
      </c>
      <c r="T23" s="55">
        <v>295</v>
      </c>
      <c r="U23" s="55">
        <v>230</v>
      </c>
      <c r="V23" s="55">
        <v>360</v>
      </c>
      <c r="W23" s="56">
        <f t="shared" si="2"/>
        <v>0</v>
      </c>
      <c r="X23" s="48"/>
      <c r="Y23" s="56">
        <f t="shared" si="3"/>
        <v>0</v>
      </c>
      <c r="Z23" s="51"/>
      <c r="AA23" s="57">
        <f t="shared" si="4"/>
        <v>2520</v>
      </c>
    </row>
    <row r="24" spans="1:27" s="29" customFormat="1" ht="19.5" customHeight="1">
      <c r="A24" s="44">
        <v>9</v>
      </c>
      <c r="B24" s="45"/>
      <c r="C24" s="46" t="s">
        <v>301</v>
      </c>
      <c r="D24" s="7" t="s">
        <v>134</v>
      </c>
      <c r="E24" s="47">
        <v>4</v>
      </c>
      <c r="F24" s="48">
        <v>41</v>
      </c>
      <c r="G24" s="49">
        <v>9</v>
      </c>
      <c r="H24" s="58">
        <v>4</v>
      </c>
      <c r="I24" s="51">
        <v>45</v>
      </c>
      <c r="J24" s="59">
        <v>3</v>
      </c>
      <c r="K24" s="53">
        <f t="shared" si="0"/>
        <v>281</v>
      </c>
      <c r="L24" s="53">
        <f t="shared" si="1"/>
        <v>285</v>
      </c>
      <c r="M24" s="54">
        <v>440</v>
      </c>
      <c r="N24" s="54">
        <v>370</v>
      </c>
      <c r="O24" s="54">
        <v>265</v>
      </c>
      <c r="P24" s="54">
        <v>275</v>
      </c>
      <c r="Q24" s="54">
        <v>285</v>
      </c>
      <c r="R24" s="55">
        <v>245</v>
      </c>
      <c r="S24" s="55">
        <v>255</v>
      </c>
      <c r="T24" s="55">
        <v>290</v>
      </c>
      <c r="U24" s="55">
        <v>410</v>
      </c>
      <c r="V24" s="55">
        <v>185</v>
      </c>
      <c r="W24" s="56">
        <f t="shared" si="2"/>
        <v>0</v>
      </c>
      <c r="X24" s="48"/>
      <c r="Y24" s="56">
        <f t="shared" si="3"/>
        <v>0</v>
      </c>
      <c r="Z24" s="51"/>
      <c r="AA24" s="57">
        <f t="shared" si="4"/>
        <v>3020</v>
      </c>
    </row>
    <row r="25" spans="1:27" s="29" customFormat="1" ht="19.5" customHeight="1">
      <c r="A25" s="44">
        <v>15</v>
      </c>
      <c r="B25" s="45"/>
      <c r="C25" s="46" t="s">
        <v>314</v>
      </c>
      <c r="D25" s="7" t="s">
        <v>134</v>
      </c>
      <c r="E25" s="47">
        <v>4</v>
      </c>
      <c r="F25" s="48">
        <v>46</v>
      </c>
      <c r="G25" s="49">
        <v>0</v>
      </c>
      <c r="H25" s="58">
        <v>4</v>
      </c>
      <c r="I25" s="51">
        <v>25</v>
      </c>
      <c r="J25" s="59">
        <v>7</v>
      </c>
      <c r="K25" s="53">
        <f t="shared" si="0"/>
        <v>286</v>
      </c>
      <c r="L25" s="53">
        <f t="shared" si="1"/>
        <v>265</v>
      </c>
      <c r="M25" s="54">
        <v>250</v>
      </c>
      <c r="N25" s="54">
        <v>340</v>
      </c>
      <c r="O25" s="54">
        <v>295</v>
      </c>
      <c r="P25" s="54">
        <v>360</v>
      </c>
      <c r="Q25" s="54">
        <v>210</v>
      </c>
      <c r="R25" s="55">
        <v>245</v>
      </c>
      <c r="S25" s="55">
        <v>310</v>
      </c>
      <c r="T25" s="55">
        <v>215</v>
      </c>
      <c r="U25" s="55">
        <v>250</v>
      </c>
      <c r="V25" s="55">
        <v>390</v>
      </c>
      <c r="W25" s="56">
        <f t="shared" si="2"/>
        <v>0</v>
      </c>
      <c r="X25" s="48"/>
      <c r="Y25" s="56">
        <f t="shared" si="3"/>
        <v>0</v>
      </c>
      <c r="Z25" s="51"/>
      <c r="AA25" s="57">
        <f t="shared" si="4"/>
        <v>2865</v>
      </c>
    </row>
    <row r="26" spans="1:27" s="29" customFormat="1" ht="19.5" customHeight="1">
      <c r="A26" s="44">
        <v>38</v>
      </c>
      <c r="B26" s="45"/>
      <c r="C26" s="46" t="s">
        <v>347</v>
      </c>
      <c r="D26" s="7" t="s">
        <v>134</v>
      </c>
      <c r="E26" s="47">
        <v>5</v>
      </c>
      <c r="F26" s="48">
        <v>1</v>
      </c>
      <c r="G26" s="49">
        <v>1</v>
      </c>
      <c r="H26" s="58">
        <v>5</v>
      </c>
      <c r="I26" s="51">
        <v>9</v>
      </c>
      <c r="J26" s="59">
        <v>2</v>
      </c>
      <c r="K26" s="53">
        <f t="shared" si="0"/>
        <v>301</v>
      </c>
      <c r="L26" s="53">
        <f t="shared" si="1"/>
        <v>309</v>
      </c>
      <c r="M26" s="54">
        <v>220</v>
      </c>
      <c r="N26" s="54">
        <v>180</v>
      </c>
      <c r="O26" s="54">
        <v>200</v>
      </c>
      <c r="P26" s="54">
        <v>105</v>
      </c>
      <c r="Q26" s="54">
        <v>265</v>
      </c>
      <c r="R26" s="55">
        <v>245</v>
      </c>
      <c r="S26" s="55">
        <v>270</v>
      </c>
      <c r="T26" s="55">
        <v>110</v>
      </c>
      <c r="U26" s="55">
        <v>180</v>
      </c>
      <c r="V26" s="55">
        <v>225</v>
      </c>
      <c r="W26" s="56">
        <f t="shared" si="2"/>
        <v>10</v>
      </c>
      <c r="X26" s="48"/>
      <c r="Y26" s="56">
        <f t="shared" si="3"/>
        <v>90</v>
      </c>
      <c r="Z26" s="51"/>
      <c r="AA26" s="57">
        <f t="shared" si="4"/>
        <v>1900</v>
      </c>
    </row>
    <row r="27" spans="1:27" s="29" customFormat="1" ht="19.5" customHeight="1">
      <c r="A27" s="44">
        <v>12</v>
      </c>
      <c r="B27" s="45"/>
      <c r="C27" s="46" t="s">
        <v>344</v>
      </c>
      <c r="D27" s="5" t="s">
        <v>157</v>
      </c>
      <c r="E27" s="47">
        <v>4</v>
      </c>
      <c r="F27" s="48">
        <v>31</v>
      </c>
      <c r="G27" s="49">
        <v>4</v>
      </c>
      <c r="H27" s="58">
        <v>4</v>
      </c>
      <c r="I27" s="51">
        <v>50</v>
      </c>
      <c r="J27" s="59">
        <v>4</v>
      </c>
      <c r="K27" s="53">
        <f t="shared" si="0"/>
        <v>271</v>
      </c>
      <c r="L27" s="53">
        <f t="shared" si="1"/>
        <v>290</v>
      </c>
      <c r="M27" s="54">
        <v>295</v>
      </c>
      <c r="N27" s="54">
        <v>295</v>
      </c>
      <c r="O27" s="54">
        <v>340</v>
      </c>
      <c r="P27" s="54">
        <v>215</v>
      </c>
      <c r="Q27" s="54">
        <v>230</v>
      </c>
      <c r="R27" s="55">
        <v>295</v>
      </c>
      <c r="S27" s="55">
        <v>300</v>
      </c>
      <c r="T27" s="55">
        <v>350</v>
      </c>
      <c r="U27" s="55">
        <v>340</v>
      </c>
      <c r="V27" s="55">
        <v>285</v>
      </c>
      <c r="W27" s="56">
        <f t="shared" si="2"/>
        <v>0</v>
      </c>
      <c r="X27" s="48"/>
      <c r="Y27" s="56">
        <f t="shared" si="3"/>
        <v>0</v>
      </c>
      <c r="Z27" s="51"/>
      <c r="AA27" s="57">
        <f t="shared" si="4"/>
        <v>2945</v>
      </c>
    </row>
    <row r="28" spans="1:27" s="29" customFormat="1" ht="19.5" customHeight="1">
      <c r="A28" s="44">
        <v>32</v>
      </c>
      <c r="B28" s="45"/>
      <c r="C28" s="46" t="s">
        <v>324</v>
      </c>
      <c r="D28" s="7" t="s">
        <v>157</v>
      </c>
      <c r="E28" s="47">
        <v>4</v>
      </c>
      <c r="F28" s="48">
        <v>13</v>
      </c>
      <c r="G28" s="49">
        <v>1</v>
      </c>
      <c r="H28" s="58">
        <v>4</v>
      </c>
      <c r="I28" s="51">
        <v>9</v>
      </c>
      <c r="J28" s="59">
        <v>6</v>
      </c>
      <c r="K28" s="53">
        <f t="shared" si="0"/>
        <v>253</v>
      </c>
      <c r="L28" s="53">
        <f t="shared" si="1"/>
        <v>249</v>
      </c>
      <c r="M28" s="54">
        <v>280</v>
      </c>
      <c r="N28" s="54">
        <v>210</v>
      </c>
      <c r="O28" s="54">
        <v>290</v>
      </c>
      <c r="P28" s="54">
        <v>240</v>
      </c>
      <c r="Q28" s="54">
        <v>245</v>
      </c>
      <c r="R28" s="55">
        <v>205</v>
      </c>
      <c r="S28" s="55">
        <v>200</v>
      </c>
      <c r="T28" s="55">
        <v>270</v>
      </c>
      <c r="U28" s="55">
        <v>270</v>
      </c>
      <c r="V28" s="55">
        <v>195</v>
      </c>
      <c r="W28" s="56">
        <f t="shared" si="2"/>
        <v>0</v>
      </c>
      <c r="X28" s="48"/>
      <c r="Y28" s="56">
        <f t="shared" si="3"/>
        <v>0</v>
      </c>
      <c r="Z28" s="51"/>
      <c r="AA28" s="57">
        <f t="shared" si="4"/>
        <v>2405</v>
      </c>
    </row>
    <row r="29" spans="1:27" s="29" customFormat="1" ht="19.5" customHeight="1">
      <c r="A29" s="44">
        <v>39</v>
      </c>
      <c r="B29" s="45"/>
      <c r="C29" s="46" t="s">
        <v>322</v>
      </c>
      <c r="D29" s="7" t="s">
        <v>157</v>
      </c>
      <c r="E29" s="47">
        <v>4</v>
      </c>
      <c r="F29" s="48">
        <v>35</v>
      </c>
      <c r="G29" s="49">
        <v>5</v>
      </c>
      <c r="H29" s="58">
        <v>4</v>
      </c>
      <c r="I29" s="51">
        <v>17</v>
      </c>
      <c r="J29" s="59">
        <v>9</v>
      </c>
      <c r="K29" s="53">
        <f t="shared" si="0"/>
        <v>275</v>
      </c>
      <c r="L29" s="53">
        <f t="shared" si="1"/>
        <v>257</v>
      </c>
      <c r="M29" s="54">
        <v>295</v>
      </c>
      <c r="N29" s="54">
        <v>230</v>
      </c>
      <c r="O29" s="54">
        <v>145</v>
      </c>
      <c r="P29" s="54">
        <v>225</v>
      </c>
      <c r="Q29" s="54">
        <v>200</v>
      </c>
      <c r="R29" s="55">
        <v>100</v>
      </c>
      <c r="S29" s="55">
        <v>140</v>
      </c>
      <c r="T29" s="55">
        <v>0</v>
      </c>
      <c r="U29" s="55">
        <v>210</v>
      </c>
      <c r="V29" s="55">
        <v>265</v>
      </c>
      <c r="W29" s="56">
        <f t="shared" si="2"/>
        <v>0</v>
      </c>
      <c r="X29" s="48"/>
      <c r="Y29" s="56">
        <f t="shared" si="3"/>
        <v>0</v>
      </c>
      <c r="Z29" s="51"/>
      <c r="AA29" s="57">
        <f t="shared" si="4"/>
        <v>1810</v>
      </c>
    </row>
    <row r="30" spans="1:27" s="29" customFormat="1" ht="19.5" customHeight="1">
      <c r="A30" s="44">
        <v>43</v>
      </c>
      <c r="B30" s="45"/>
      <c r="C30" s="46" t="s">
        <v>299</v>
      </c>
      <c r="D30" s="5" t="s">
        <v>157</v>
      </c>
      <c r="E30" s="47">
        <v>4</v>
      </c>
      <c r="F30" s="48">
        <v>28</v>
      </c>
      <c r="G30" s="49">
        <v>9</v>
      </c>
      <c r="H30" s="58">
        <v>4</v>
      </c>
      <c r="I30" s="51">
        <v>32</v>
      </c>
      <c r="J30" s="59">
        <v>9</v>
      </c>
      <c r="K30" s="53">
        <f t="shared" si="0"/>
        <v>268</v>
      </c>
      <c r="L30" s="53">
        <f t="shared" si="1"/>
        <v>272</v>
      </c>
      <c r="M30" s="54">
        <v>0</v>
      </c>
      <c r="N30" s="54">
        <v>170</v>
      </c>
      <c r="O30" s="54">
        <v>0</v>
      </c>
      <c r="P30" s="54">
        <v>120</v>
      </c>
      <c r="Q30" s="54">
        <v>0</v>
      </c>
      <c r="R30" s="55">
        <v>320</v>
      </c>
      <c r="S30" s="55">
        <v>285</v>
      </c>
      <c r="T30" s="55">
        <v>240</v>
      </c>
      <c r="U30" s="55">
        <v>165</v>
      </c>
      <c r="V30" s="55">
        <v>210</v>
      </c>
      <c r="W30" s="56">
        <f t="shared" si="2"/>
        <v>0</v>
      </c>
      <c r="X30" s="48"/>
      <c r="Y30" s="56">
        <f t="shared" si="3"/>
        <v>0</v>
      </c>
      <c r="Z30" s="51"/>
      <c r="AA30" s="57">
        <f t="shared" si="4"/>
        <v>1510</v>
      </c>
    </row>
    <row r="31" spans="1:27" s="29" customFormat="1" ht="19.5" customHeight="1">
      <c r="A31" s="44">
        <v>11</v>
      </c>
      <c r="B31" s="45"/>
      <c r="C31" s="46" t="s">
        <v>336</v>
      </c>
      <c r="D31" s="7" t="s">
        <v>333</v>
      </c>
      <c r="E31" s="47">
        <v>4</v>
      </c>
      <c r="F31" s="48">
        <v>29</v>
      </c>
      <c r="G31" s="49">
        <v>2</v>
      </c>
      <c r="H31" s="58">
        <v>4</v>
      </c>
      <c r="I31" s="51">
        <v>20</v>
      </c>
      <c r="J31" s="59">
        <v>0</v>
      </c>
      <c r="K31" s="53">
        <f t="shared" si="0"/>
        <v>269</v>
      </c>
      <c r="L31" s="53">
        <f t="shared" si="1"/>
        <v>260</v>
      </c>
      <c r="M31" s="54">
        <v>280</v>
      </c>
      <c r="N31" s="54">
        <v>270</v>
      </c>
      <c r="O31" s="54">
        <v>235</v>
      </c>
      <c r="P31" s="54">
        <v>360</v>
      </c>
      <c r="Q31" s="54">
        <v>390</v>
      </c>
      <c r="R31" s="55">
        <v>200</v>
      </c>
      <c r="S31" s="55">
        <v>410</v>
      </c>
      <c r="T31" s="55">
        <v>295</v>
      </c>
      <c r="U31" s="55">
        <v>150</v>
      </c>
      <c r="V31" s="55">
        <v>400</v>
      </c>
      <c r="W31" s="56">
        <f t="shared" si="2"/>
        <v>0</v>
      </c>
      <c r="X31" s="48"/>
      <c r="Y31" s="56">
        <f t="shared" si="3"/>
        <v>0</v>
      </c>
      <c r="Z31" s="51"/>
      <c r="AA31" s="57">
        <f t="shared" si="4"/>
        <v>2990</v>
      </c>
    </row>
    <row r="32" spans="1:27" s="29" customFormat="1" ht="19.5" customHeight="1">
      <c r="A32" s="44">
        <v>34</v>
      </c>
      <c r="B32" s="45"/>
      <c r="C32" s="46" t="s">
        <v>341</v>
      </c>
      <c r="D32" s="7" t="s">
        <v>333</v>
      </c>
      <c r="E32" s="47">
        <v>4</v>
      </c>
      <c r="F32" s="48">
        <v>4</v>
      </c>
      <c r="G32" s="49">
        <v>1</v>
      </c>
      <c r="H32" s="58">
        <v>4</v>
      </c>
      <c r="I32" s="51">
        <v>7</v>
      </c>
      <c r="J32" s="59">
        <v>7</v>
      </c>
      <c r="K32" s="53">
        <f t="shared" si="0"/>
        <v>244</v>
      </c>
      <c r="L32" s="53">
        <f t="shared" si="1"/>
        <v>247</v>
      </c>
      <c r="M32" s="54">
        <v>215</v>
      </c>
      <c r="N32" s="54">
        <v>235</v>
      </c>
      <c r="O32" s="54">
        <v>270</v>
      </c>
      <c r="P32" s="54">
        <v>200</v>
      </c>
      <c r="Q32" s="54">
        <v>235</v>
      </c>
      <c r="R32" s="55">
        <v>125</v>
      </c>
      <c r="S32" s="55">
        <v>245</v>
      </c>
      <c r="T32" s="55">
        <v>135</v>
      </c>
      <c r="U32" s="55">
        <v>240</v>
      </c>
      <c r="V32" s="55">
        <v>285</v>
      </c>
      <c r="W32" s="56">
        <f t="shared" si="2"/>
        <v>0</v>
      </c>
      <c r="X32" s="48"/>
      <c r="Y32" s="56">
        <f t="shared" si="3"/>
        <v>0</v>
      </c>
      <c r="Z32" s="51"/>
      <c r="AA32" s="57">
        <f t="shared" si="4"/>
        <v>2185</v>
      </c>
    </row>
    <row r="33" spans="1:27" s="29" customFormat="1" ht="19.5" customHeight="1">
      <c r="A33" s="44">
        <v>36</v>
      </c>
      <c r="B33" s="45"/>
      <c r="C33" s="46" t="s">
        <v>332</v>
      </c>
      <c r="D33" s="7" t="s">
        <v>333</v>
      </c>
      <c r="E33" s="47">
        <v>4</v>
      </c>
      <c r="F33" s="48">
        <v>26</v>
      </c>
      <c r="G33" s="49">
        <v>4</v>
      </c>
      <c r="H33" s="58">
        <v>4</v>
      </c>
      <c r="I33" s="51">
        <v>40</v>
      </c>
      <c r="J33" s="59">
        <v>9</v>
      </c>
      <c r="K33" s="53">
        <f t="shared" si="0"/>
        <v>266</v>
      </c>
      <c r="L33" s="53">
        <f t="shared" si="1"/>
        <v>280</v>
      </c>
      <c r="M33" s="54">
        <v>205</v>
      </c>
      <c r="N33" s="54">
        <v>0</v>
      </c>
      <c r="O33" s="54">
        <v>170</v>
      </c>
      <c r="P33" s="54">
        <v>450</v>
      </c>
      <c r="Q33" s="54">
        <v>230</v>
      </c>
      <c r="R33" s="55">
        <v>240</v>
      </c>
      <c r="S33" s="55">
        <v>0</v>
      </c>
      <c r="T33" s="55">
        <v>0</v>
      </c>
      <c r="U33" s="55">
        <v>380</v>
      </c>
      <c r="V33" s="55">
        <v>340</v>
      </c>
      <c r="W33" s="56">
        <f t="shared" si="2"/>
        <v>0</v>
      </c>
      <c r="X33" s="48"/>
      <c r="Y33" s="56">
        <f t="shared" si="3"/>
        <v>0</v>
      </c>
      <c r="Z33" s="51"/>
      <c r="AA33" s="57">
        <f t="shared" si="4"/>
        <v>2015</v>
      </c>
    </row>
    <row r="34" spans="1:27" s="29" customFormat="1" ht="19.5" customHeight="1">
      <c r="A34" s="44">
        <v>37</v>
      </c>
      <c r="B34" s="45"/>
      <c r="C34" s="46" t="s">
        <v>337</v>
      </c>
      <c r="D34" s="7" t="s">
        <v>333</v>
      </c>
      <c r="E34" s="47">
        <v>4</v>
      </c>
      <c r="F34" s="48">
        <v>18</v>
      </c>
      <c r="G34" s="49">
        <v>1</v>
      </c>
      <c r="H34" s="58">
        <v>5</v>
      </c>
      <c r="I34" s="51">
        <v>29</v>
      </c>
      <c r="J34" s="59">
        <v>3</v>
      </c>
      <c r="K34" s="53">
        <f t="shared" si="0"/>
        <v>258</v>
      </c>
      <c r="L34" s="53">
        <f t="shared" si="1"/>
        <v>329</v>
      </c>
      <c r="M34" s="54">
        <v>215</v>
      </c>
      <c r="N34" s="54">
        <v>150</v>
      </c>
      <c r="O34" s="54">
        <v>150</v>
      </c>
      <c r="P34" s="54">
        <v>0</v>
      </c>
      <c r="Q34" s="54">
        <v>295</v>
      </c>
      <c r="R34" s="55">
        <v>190</v>
      </c>
      <c r="S34" s="55">
        <v>450</v>
      </c>
      <c r="T34" s="55">
        <v>260</v>
      </c>
      <c r="U34" s="55">
        <v>320</v>
      </c>
      <c r="V34" s="55">
        <v>230</v>
      </c>
      <c r="W34" s="56">
        <f t="shared" si="2"/>
        <v>0</v>
      </c>
      <c r="X34" s="48"/>
      <c r="Y34" s="56">
        <f t="shared" si="3"/>
        <v>290</v>
      </c>
      <c r="Z34" s="51"/>
      <c r="AA34" s="57">
        <f t="shared" si="4"/>
        <v>1970</v>
      </c>
    </row>
    <row r="35" spans="1:27" s="29" customFormat="1" ht="19.5" customHeight="1">
      <c r="A35" s="44">
        <v>23</v>
      </c>
      <c r="B35" s="45"/>
      <c r="C35" s="46" t="s">
        <v>312</v>
      </c>
      <c r="D35" s="7" t="s">
        <v>313</v>
      </c>
      <c r="E35" s="47">
        <v>4</v>
      </c>
      <c r="F35" s="48">
        <v>46</v>
      </c>
      <c r="G35" s="49">
        <v>8</v>
      </c>
      <c r="H35" s="50">
        <v>4</v>
      </c>
      <c r="I35" s="51">
        <v>52</v>
      </c>
      <c r="J35" s="52">
        <v>6</v>
      </c>
      <c r="K35" s="53">
        <f t="shared" si="0"/>
        <v>286</v>
      </c>
      <c r="L35" s="53">
        <f t="shared" si="1"/>
        <v>292</v>
      </c>
      <c r="M35" s="54">
        <v>270</v>
      </c>
      <c r="N35" s="54">
        <v>410</v>
      </c>
      <c r="O35" s="54">
        <v>260</v>
      </c>
      <c r="P35" s="54">
        <v>190</v>
      </c>
      <c r="Q35" s="54">
        <v>250</v>
      </c>
      <c r="R35" s="55">
        <v>260</v>
      </c>
      <c r="S35" s="55">
        <v>310</v>
      </c>
      <c r="T35" s="55">
        <v>200</v>
      </c>
      <c r="U35" s="55">
        <v>220</v>
      </c>
      <c r="V35" s="55">
        <v>310</v>
      </c>
      <c r="W35" s="56">
        <f t="shared" si="2"/>
        <v>0</v>
      </c>
      <c r="X35" s="48"/>
      <c r="Y35" s="56">
        <f t="shared" si="3"/>
        <v>0</v>
      </c>
      <c r="Z35" s="51"/>
      <c r="AA35" s="57">
        <f t="shared" si="4"/>
        <v>2680</v>
      </c>
    </row>
    <row r="36" spans="1:27" s="29" customFormat="1" ht="19.5" customHeight="1">
      <c r="A36" s="44">
        <v>1</v>
      </c>
      <c r="B36" s="45"/>
      <c r="C36" s="46" t="s">
        <v>294</v>
      </c>
      <c r="D36" s="7" t="s">
        <v>136</v>
      </c>
      <c r="E36" s="47">
        <v>4</v>
      </c>
      <c r="F36" s="48">
        <v>17</v>
      </c>
      <c r="G36" s="49">
        <v>2</v>
      </c>
      <c r="H36" s="50">
        <v>4</v>
      </c>
      <c r="I36" s="51">
        <v>16</v>
      </c>
      <c r="J36" s="52">
        <v>0</v>
      </c>
      <c r="K36" s="53">
        <f t="shared" si="0"/>
        <v>257</v>
      </c>
      <c r="L36" s="53">
        <f t="shared" si="1"/>
        <v>256</v>
      </c>
      <c r="M36" s="54">
        <v>380</v>
      </c>
      <c r="N36" s="54">
        <v>420</v>
      </c>
      <c r="O36" s="54">
        <v>200</v>
      </c>
      <c r="P36" s="54">
        <v>400</v>
      </c>
      <c r="Q36" s="54">
        <v>270</v>
      </c>
      <c r="R36" s="55">
        <v>420</v>
      </c>
      <c r="S36" s="55">
        <v>300</v>
      </c>
      <c r="T36" s="55">
        <v>400</v>
      </c>
      <c r="U36" s="55">
        <v>380</v>
      </c>
      <c r="V36" s="55">
        <v>340</v>
      </c>
      <c r="W36" s="56">
        <f t="shared" si="2"/>
        <v>0</v>
      </c>
      <c r="X36" s="48"/>
      <c r="Y36" s="56">
        <f t="shared" si="3"/>
        <v>0</v>
      </c>
      <c r="Z36" s="51"/>
      <c r="AA36" s="57">
        <f t="shared" si="4"/>
        <v>3510</v>
      </c>
    </row>
    <row r="37" spans="1:27" s="29" customFormat="1" ht="19.5" customHeight="1">
      <c r="A37" s="44">
        <v>17</v>
      </c>
      <c r="B37" s="45"/>
      <c r="C37" s="46" t="s">
        <v>340</v>
      </c>
      <c r="D37" s="7" t="s">
        <v>136</v>
      </c>
      <c r="E37" s="47">
        <v>4</v>
      </c>
      <c r="F37" s="48">
        <v>41</v>
      </c>
      <c r="G37" s="49">
        <v>6</v>
      </c>
      <c r="H37" s="50">
        <v>5</v>
      </c>
      <c r="I37" s="51">
        <v>1</v>
      </c>
      <c r="J37" s="52">
        <v>6</v>
      </c>
      <c r="K37" s="53">
        <f t="shared" si="0"/>
        <v>281</v>
      </c>
      <c r="L37" s="53">
        <f t="shared" si="1"/>
        <v>301</v>
      </c>
      <c r="M37" s="54">
        <v>295</v>
      </c>
      <c r="N37" s="54">
        <v>330</v>
      </c>
      <c r="O37" s="54">
        <v>320</v>
      </c>
      <c r="P37" s="54">
        <v>290</v>
      </c>
      <c r="Q37" s="54">
        <v>170</v>
      </c>
      <c r="R37" s="55">
        <v>295</v>
      </c>
      <c r="S37" s="55">
        <v>295</v>
      </c>
      <c r="T37" s="55">
        <v>400</v>
      </c>
      <c r="U37" s="55">
        <v>255</v>
      </c>
      <c r="V37" s="55">
        <v>200</v>
      </c>
      <c r="W37" s="56">
        <f t="shared" si="2"/>
        <v>0</v>
      </c>
      <c r="X37" s="48"/>
      <c r="Y37" s="56">
        <f t="shared" si="3"/>
        <v>10</v>
      </c>
      <c r="Z37" s="51"/>
      <c r="AA37" s="57">
        <f t="shared" si="4"/>
        <v>2840</v>
      </c>
    </row>
    <row r="38" spans="1:27" s="29" customFormat="1" ht="19.5" customHeight="1">
      <c r="A38" s="44">
        <v>27</v>
      </c>
      <c r="B38" s="45"/>
      <c r="C38" s="46" t="s">
        <v>290</v>
      </c>
      <c r="D38" s="7" t="s">
        <v>136</v>
      </c>
      <c r="E38" s="47">
        <v>4</v>
      </c>
      <c r="F38" s="48">
        <v>30</v>
      </c>
      <c r="G38" s="49">
        <v>4</v>
      </c>
      <c r="H38" s="50">
        <v>4</v>
      </c>
      <c r="I38" s="51">
        <v>39</v>
      </c>
      <c r="J38" s="52">
        <v>5</v>
      </c>
      <c r="K38" s="53">
        <f t="shared" si="0"/>
        <v>270</v>
      </c>
      <c r="L38" s="53">
        <f t="shared" si="1"/>
        <v>279</v>
      </c>
      <c r="M38" s="54">
        <v>250</v>
      </c>
      <c r="N38" s="54">
        <v>300</v>
      </c>
      <c r="O38" s="54">
        <v>210</v>
      </c>
      <c r="P38" s="54">
        <v>360</v>
      </c>
      <c r="Q38" s="54">
        <v>330</v>
      </c>
      <c r="R38" s="55">
        <v>275</v>
      </c>
      <c r="S38" s="55">
        <v>145</v>
      </c>
      <c r="T38" s="55">
        <v>170</v>
      </c>
      <c r="U38" s="55">
        <v>275</v>
      </c>
      <c r="V38" s="55">
        <v>260</v>
      </c>
      <c r="W38" s="56">
        <f t="shared" si="2"/>
        <v>0</v>
      </c>
      <c r="X38" s="48"/>
      <c r="Y38" s="56">
        <f t="shared" si="3"/>
        <v>0</v>
      </c>
      <c r="Z38" s="51"/>
      <c r="AA38" s="57">
        <f t="shared" si="4"/>
        <v>2575</v>
      </c>
    </row>
    <row r="39" spans="1:27" s="29" customFormat="1" ht="19.5" customHeight="1">
      <c r="A39" s="44">
        <v>25</v>
      </c>
      <c r="B39" s="45"/>
      <c r="C39" s="46" t="s">
        <v>316</v>
      </c>
      <c r="D39" s="7" t="s">
        <v>317</v>
      </c>
      <c r="E39" s="47">
        <v>4</v>
      </c>
      <c r="F39" s="48">
        <v>48</v>
      </c>
      <c r="G39" s="49">
        <v>7</v>
      </c>
      <c r="H39" s="50">
        <v>4</v>
      </c>
      <c r="I39" s="51">
        <v>30</v>
      </c>
      <c r="J39" s="52">
        <v>4</v>
      </c>
      <c r="K39" s="53">
        <f t="shared" si="0"/>
        <v>288</v>
      </c>
      <c r="L39" s="53">
        <f t="shared" si="1"/>
        <v>270</v>
      </c>
      <c r="M39" s="54">
        <v>170</v>
      </c>
      <c r="N39" s="54">
        <v>205</v>
      </c>
      <c r="O39" s="54">
        <v>235</v>
      </c>
      <c r="P39" s="54">
        <v>265</v>
      </c>
      <c r="Q39" s="54">
        <v>290</v>
      </c>
      <c r="R39" s="55">
        <v>330</v>
      </c>
      <c r="S39" s="55">
        <v>360</v>
      </c>
      <c r="T39" s="55">
        <v>275</v>
      </c>
      <c r="U39" s="55">
        <v>255</v>
      </c>
      <c r="V39" s="55">
        <v>235</v>
      </c>
      <c r="W39" s="56">
        <f t="shared" si="2"/>
        <v>0</v>
      </c>
      <c r="X39" s="48"/>
      <c r="Y39" s="56">
        <f t="shared" si="3"/>
        <v>0</v>
      </c>
      <c r="Z39" s="51"/>
      <c r="AA39" s="57">
        <f t="shared" si="4"/>
        <v>2620</v>
      </c>
    </row>
    <row r="40" spans="1:27" s="29" customFormat="1" ht="19.5" customHeight="1">
      <c r="A40" s="44">
        <v>2</v>
      </c>
      <c r="B40" s="45"/>
      <c r="C40" s="46" t="s">
        <v>295</v>
      </c>
      <c r="D40" s="7" t="s">
        <v>298</v>
      </c>
      <c r="E40" s="47">
        <v>4</v>
      </c>
      <c r="F40" s="48">
        <v>33</v>
      </c>
      <c r="G40" s="49">
        <v>3</v>
      </c>
      <c r="H40" s="50">
        <v>4</v>
      </c>
      <c r="I40" s="51">
        <v>28</v>
      </c>
      <c r="J40" s="52">
        <v>5</v>
      </c>
      <c r="K40" s="53">
        <v>0</v>
      </c>
      <c r="L40" s="53">
        <f t="shared" si="1"/>
        <v>268</v>
      </c>
      <c r="M40" s="54">
        <v>320</v>
      </c>
      <c r="N40" s="54">
        <v>300</v>
      </c>
      <c r="O40" s="54">
        <v>265</v>
      </c>
      <c r="P40" s="54">
        <v>295</v>
      </c>
      <c r="Q40" s="54">
        <v>285</v>
      </c>
      <c r="R40" s="55">
        <v>440</v>
      </c>
      <c r="S40" s="55">
        <v>430</v>
      </c>
      <c r="T40" s="55">
        <v>420</v>
      </c>
      <c r="U40" s="55">
        <v>290</v>
      </c>
      <c r="V40" s="55">
        <v>400</v>
      </c>
      <c r="W40" s="56">
        <f t="shared" si="2"/>
        <v>0</v>
      </c>
      <c r="X40" s="48"/>
      <c r="Y40" s="56">
        <f t="shared" si="3"/>
        <v>0</v>
      </c>
      <c r="Z40" s="51"/>
      <c r="AA40" s="57">
        <f t="shared" si="4"/>
        <v>3445</v>
      </c>
    </row>
    <row r="41" spans="1:27" s="29" customFormat="1" ht="19.5" customHeight="1">
      <c r="A41" s="44">
        <v>4</v>
      </c>
      <c r="B41" s="45"/>
      <c r="C41" s="46" t="s">
        <v>345</v>
      </c>
      <c r="D41" s="7" t="s">
        <v>346</v>
      </c>
      <c r="E41" s="47">
        <v>4</v>
      </c>
      <c r="F41" s="48">
        <v>5</v>
      </c>
      <c r="G41" s="49">
        <v>7</v>
      </c>
      <c r="H41" s="50">
        <v>4</v>
      </c>
      <c r="I41" s="51">
        <v>51</v>
      </c>
      <c r="J41" s="52">
        <v>1</v>
      </c>
      <c r="K41" s="53">
        <f aca="true" t="shared" si="5" ref="K41:K68">ROUND((E41*60+F41+G41*0.01),0)</f>
        <v>245</v>
      </c>
      <c r="L41" s="53">
        <f t="shared" si="1"/>
        <v>291</v>
      </c>
      <c r="M41" s="54">
        <v>380</v>
      </c>
      <c r="N41" s="54">
        <v>290</v>
      </c>
      <c r="O41" s="54">
        <v>225</v>
      </c>
      <c r="P41" s="54">
        <v>370</v>
      </c>
      <c r="Q41" s="54">
        <v>220</v>
      </c>
      <c r="R41" s="55">
        <v>420</v>
      </c>
      <c r="S41" s="55">
        <v>400</v>
      </c>
      <c r="T41" s="55">
        <v>340</v>
      </c>
      <c r="U41" s="55">
        <v>340</v>
      </c>
      <c r="V41" s="55">
        <v>250</v>
      </c>
      <c r="W41" s="56">
        <f t="shared" si="2"/>
        <v>0</v>
      </c>
      <c r="X41" s="48"/>
      <c r="Y41" s="56">
        <f t="shared" si="3"/>
        <v>0</v>
      </c>
      <c r="Z41" s="51"/>
      <c r="AA41" s="57">
        <f t="shared" si="4"/>
        <v>3235</v>
      </c>
    </row>
    <row r="42" spans="1:27" s="29" customFormat="1" ht="19.5" customHeight="1">
      <c r="A42" s="44">
        <v>51</v>
      </c>
      <c r="B42" s="45"/>
      <c r="C42" s="46" t="s">
        <v>319</v>
      </c>
      <c r="D42" s="7" t="s">
        <v>320</v>
      </c>
      <c r="E42" s="47">
        <v>4</v>
      </c>
      <c r="F42" s="48">
        <v>30</v>
      </c>
      <c r="G42" s="49">
        <v>4</v>
      </c>
      <c r="H42" s="50">
        <v>4</v>
      </c>
      <c r="I42" s="51">
        <v>27</v>
      </c>
      <c r="J42" s="52">
        <v>2</v>
      </c>
      <c r="K42" s="53">
        <f t="shared" si="5"/>
        <v>270</v>
      </c>
      <c r="L42" s="53">
        <f t="shared" si="1"/>
        <v>267</v>
      </c>
      <c r="M42" s="54">
        <v>0</v>
      </c>
      <c r="N42" s="54">
        <v>200</v>
      </c>
      <c r="O42" s="54">
        <v>245</v>
      </c>
      <c r="P42" s="54">
        <v>0</v>
      </c>
      <c r="Q42" s="54">
        <v>0</v>
      </c>
      <c r="R42" s="55">
        <v>130</v>
      </c>
      <c r="S42" s="55">
        <v>0</v>
      </c>
      <c r="T42" s="55">
        <v>220</v>
      </c>
      <c r="U42" s="55">
        <v>100</v>
      </c>
      <c r="V42" s="55">
        <v>225</v>
      </c>
      <c r="W42" s="56">
        <f t="shared" si="2"/>
        <v>0</v>
      </c>
      <c r="X42" s="48"/>
      <c r="Y42" s="56">
        <f t="shared" si="3"/>
        <v>0</v>
      </c>
      <c r="Z42" s="51"/>
      <c r="AA42" s="57">
        <f t="shared" si="4"/>
        <v>1120</v>
      </c>
    </row>
    <row r="43" spans="1:27" s="29" customFormat="1" ht="19.5" customHeight="1">
      <c r="A43" s="44">
        <v>6</v>
      </c>
      <c r="B43" s="45"/>
      <c r="C43" s="46" t="s">
        <v>300</v>
      </c>
      <c r="D43" s="7" t="s">
        <v>161</v>
      </c>
      <c r="E43" s="47">
        <v>4</v>
      </c>
      <c r="F43" s="48">
        <v>38</v>
      </c>
      <c r="G43" s="49">
        <v>5</v>
      </c>
      <c r="H43" s="50">
        <v>4</v>
      </c>
      <c r="I43" s="51">
        <v>50</v>
      </c>
      <c r="J43" s="52">
        <v>8</v>
      </c>
      <c r="K43" s="53">
        <f t="shared" si="5"/>
        <v>278</v>
      </c>
      <c r="L43" s="53">
        <f t="shared" si="1"/>
        <v>290</v>
      </c>
      <c r="M43" s="54">
        <v>420</v>
      </c>
      <c r="N43" s="54">
        <v>350</v>
      </c>
      <c r="O43" s="54">
        <v>340</v>
      </c>
      <c r="P43" s="54">
        <v>265</v>
      </c>
      <c r="Q43" s="54">
        <v>340</v>
      </c>
      <c r="R43" s="55">
        <v>380</v>
      </c>
      <c r="S43" s="55">
        <v>260</v>
      </c>
      <c r="T43" s="55">
        <v>270</v>
      </c>
      <c r="U43" s="55">
        <v>280</v>
      </c>
      <c r="V43" s="55">
        <v>270</v>
      </c>
      <c r="W43" s="56">
        <f t="shared" si="2"/>
        <v>0</v>
      </c>
      <c r="X43" s="48"/>
      <c r="Y43" s="56">
        <f t="shared" si="3"/>
        <v>0</v>
      </c>
      <c r="Z43" s="51"/>
      <c r="AA43" s="57">
        <f t="shared" si="4"/>
        <v>3175</v>
      </c>
    </row>
    <row r="44" spans="1:27" s="29" customFormat="1" ht="19.5" customHeight="1">
      <c r="A44" s="44">
        <v>19</v>
      </c>
      <c r="B44" s="45"/>
      <c r="C44" s="46" t="s">
        <v>306</v>
      </c>
      <c r="D44" s="7" t="s">
        <v>161</v>
      </c>
      <c r="E44" s="47">
        <v>4</v>
      </c>
      <c r="F44" s="48">
        <v>4</v>
      </c>
      <c r="G44" s="49">
        <v>8</v>
      </c>
      <c r="H44" s="58">
        <v>3</v>
      </c>
      <c r="I44" s="51">
        <v>58</v>
      </c>
      <c r="J44" s="59">
        <v>1</v>
      </c>
      <c r="K44" s="53">
        <f t="shared" si="5"/>
        <v>244</v>
      </c>
      <c r="L44" s="53">
        <f t="shared" si="1"/>
        <v>238</v>
      </c>
      <c r="M44" s="54">
        <v>300</v>
      </c>
      <c r="N44" s="54">
        <v>275</v>
      </c>
      <c r="O44" s="54">
        <v>195</v>
      </c>
      <c r="P44" s="54">
        <v>380</v>
      </c>
      <c r="Q44" s="54">
        <v>400</v>
      </c>
      <c r="R44" s="55">
        <v>250</v>
      </c>
      <c r="S44" s="55">
        <v>250</v>
      </c>
      <c r="T44" s="55">
        <v>290</v>
      </c>
      <c r="U44" s="55">
        <v>115</v>
      </c>
      <c r="V44" s="55">
        <v>340</v>
      </c>
      <c r="W44" s="56">
        <f t="shared" si="2"/>
        <v>0</v>
      </c>
      <c r="X44" s="48"/>
      <c r="Y44" s="56">
        <f t="shared" si="3"/>
        <v>0</v>
      </c>
      <c r="Z44" s="51"/>
      <c r="AA44" s="57">
        <f t="shared" si="4"/>
        <v>2795</v>
      </c>
    </row>
    <row r="45" spans="1:27" s="29" customFormat="1" ht="19.5" customHeight="1">
      <c r="A45" s="44">
        <v>21</v>
      </c>
      <c r="B45" s="45"/>
      <c r="C45" s="46" t="s">
        <v>350</v>
      </c>
      <c r="D45" s="7" t="s">
        <v>161</v>
      </c>
      <c r="E45" s="47">
        <v>5</v>
      </c>
      <c r="F45" s="48">
        <v>4</v>
      </c>
      <c r="G45" s="49">
        <v>0</v>
      </c>
      <c r="H45" s="58">
        <v>5</v>
      </c>
      <c r="I45" s="51">
        <v>7</v>
      </c>
      <c r="J45" s="59">
        <v>3</v>
      </c>
      <c r="K45" s="53">
        <f t="shared" si="5"/>
        <v>304</v>
      </c>
      <c r="L45" s="53">
        <f t="shared" si="1"/>
        <v>307</v>
      </c>
      <c r="M45" s="54">
        <v>285</v>
      </c>
      <c r="N45" s="54">
        <v>370</v>
      </c>
      <c r="O45" s="54">
        <v>265</v>
      </c>
      <c r="P45" s="54">
        <v>380</v>
      </c>
      <c r="Q45" s="54">
        <v>340</v>
      </c>
      <c r="R45" s="55">
        <v>340</v>
      </c>
      <c r="S45" s="55">
        <v>290</v>
      </c>
      <c r="T45" s="55">
        <v>295</v>
      </c>
      <c r="U45" s="55">
        <v>290</v>
      </c>
      <c r="V45" s="55">
        <v>0</v>
      </c>
      <c r="W45" s="56">
        <f t="shared" si="2"/>
        <v>40</v>
      </c>
      <c r="X45" s="48"/>
      <c r="Y45" s="56">
        <f t="shared" si="3"/>
        <v>70</v>
      </c>
      <c r="Z45" s="51"/>
      <c r="AA45" s="57">
        <f t="shared" si="4"/>
        <v>2745</v>
      </c>
    </row>
    <row r="46" spans="1:27" s="29" customFormat="1" ht="19.5" customHeight="1">
      <c r="A46" s="44">
        <v>44</v>
      </c>
      <c r="B46" s="45"/>
      <c r="C46" s="46" t="s">
        <v>327</v>
      </c>
      <c r="D46" s="7" t="s">
        <v>161</v>
      </c>
      <c r="E46" s="47">
        <v>2</v>
      </c>
      <c r="F46" s="48">
        <v>11</v>
      </c>
      <c r="G46" s="49">
        <v>5</v>
      </c>
      <c r="H46" s="58">
        <v>1</v>
      </c>
      <c r="I46" s="51">
        <v>57</v>
      </c>
      <c r="J46" s="59">
        <v>7</v>
      </c>
      <c r="K46" s="53">
        <f t="shared" si="5"/>
        <v>131</v>
      </c>
      <c r="L46" s="53">
        <f t="shared" si="1"/>
        <v>117</v>
      </c>
      <c r="M46" s="54">
        <v>0</v>
      </c>
      <c r="N46" s="54">
        <v>0</v>
      </c>
      <c r="O46" s="54">
        <v>270</v>
      </c>
      <c r="P46" s="54">
        <v>225</v>
      </c>
      <c r="Q46" s="54">
        <v>0</v>
      </c>
      <c r="R46" s="55">
        <v>280</v>
      </c>
      <c r="S46" s="55">
        <v>260</v>
      </c>
      <c r="T46" s="55">
        <v>0</v>
      </c>
      <c r="U46" s="55">
        <v>245</v>
      </c>
      <c r="V46" s="55">
        <v>120</v>
      </c>
      <c r="W46" s="56">
        <f t="shared" si="2"/>
        <v>0</v>
      </c>
      <c r="X46" s="48"/>
      <c r="Y46" s="56">
        <f t="shared" si="3"/>
        <v>0</v>
      </c>
      <c r="Z46" s="51"/>
      <c r="AA46" s="57">
        <f t="shared" si="4"/>
        <v>1400</v>
      </c>
    </row>
    <row r="47" spans="1:27" s="29" customFormat="1" ht="19.5" customHeight="1">
      <c r="A47" s="44">
        <v>53</v>
      </c>
      <c r="B47" s="45"/>
      <c r="C47" s="46" t="s">
        <v>329</v>
      </c>
      <c r="D47" s="7" t="s">
        <v>161</v>
      </c>
      <c r="E47" s="47">
        <v>4</v>
      </c>
      <c r="F47" s="48">
        <v>59</v>
      </c>
      <c r="G47" s="49">
        <v>6</v>
      </c>
      <c r="H47" s="58">
        <v>2</v>
      </c>
      <c r="I47" s="51">
        <v>46</v>
      </c>
      <c r="J47" s="59">
        <v>8</v>
      </c>
      <c r="K47" s="53">
        <f t="shared" si="5"/>
        <v>299</v>
      </c>
      <c r="L47" s="53">
        <f aca="true" t="shared" si="6" ref="L47:L68">ROUND((H47*60+I47+J47*0.01),0)</f>
        <v>166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5">
        <v>0</v>
      </c>
      <c r="S47" s="55">
        <v>230</v>
      </c>
      <c r="T47" s="55">
        <v>250</v>
      </c>
      <c r="U47" s="55">
        <v>105</v>
      </c>
      <c r="V47" s="55">
        <v>0</v>
      </c>
      <c r="W47" s="56">
        <f aca="true" t="shared" si="7" ref="W47:W68">IF(K47&gt;300,(K47-300)*10,0)</f>
        <v>0</v>
      </c>
      <c r="X47" s="48"/>
      <c r="Y47" s="56">
        <f aca="true" t="shared" si="8" ref="Y47:Y68">IF(L47&gt;300,(L47-300)*10,0)</f>
        <v>0</v>
      </c>
      <c r="Z47" s="51"/>
      <c r="AA47" s="57">
        <f aca="true" t="shared" si="9" ref="AA47:AA68">(M47+N47+O47+P47+Q47+R47+S47+T47+U47+V47)-W47-X47-Y47-Z47</f>
        <v>585</v>
      </c>
    </row>
    <row r="48" spans="1:27" s="29" customFormat="1" ht="19.5" customHeight="1">
      <c r="A48" s="44">
        <v>46</v>
      </c>
      <c r="B48" s="45"/>
      <c r="C48" s="46" t="s">
        <v>334</v>
      </c>
      <c r="D48" s="7" t="s">
        <v>216</v>
      </c>
      <c r="E48" s="47">
        <v>4</v>
      </c>
      <c r="F48" s="48">
        <v>19</v>
      </c>
      <c r="G48" s="49">
        <v>4</v>
      </c>
      <c r="H48" s="58">
        <v>4</v>
      </c>
      <c r="I48" s="51">
        <v>25</v>
      </c>
      <c r="J48" s="59">
        <v>1</v>
      </c>
      <c r="K48" s="53">
        <f t="shared" si="5"/>
        <v>259</v>
      </c>
      <c r="L48" s="53">
        <f t="shared" si="6"/>
        <v>265</v>
      </c>
      <c r="M48" s="54">
        <v>125</v>
      </c>
      <c r="N48" s="54">
        <v>195</v>
      </c>
      <c r="O48" s="54">
        <v>185</v>
      </c>
      <c r="P48" s="54">
        <v>265</v>
      </c>
      <c r="Q48" s="54">
        <v>0</v>
      </c>
      <c r="R48" s="55">
        <v>120</v>
      </c>
      <c r="S48" s="55">
        <v>0</v>
      </c>
      <c r="T48" s="55">
        <v>130</v>
      </c>
      <c r="U48" s="55">
        <v>0</v>
      </c>
      <c r="V48" s="55">
        <v>255</v>
      </c>
      <c r="W48" s="56">
        <f t="shared" si="7"/>
        <v>0</v>
      </c>
      <c r="X48" s="48"/>
      <c r="Y48" s="56">
        <f t="shared" si="8"/>
        <v>0</v>
      </c>
      <c r="Z48" s="51"/>
      <c r="AA48" s="57">
        <f t="shared" si="9"/>
        <v>1275</v>
      </c>
    </row>
    <row r="49" spans="1:27" s="29" customFormat="1" ht="19.5" customHeight="1">
      <c r="A49" s="44">
        <v>47</v>
      </c>
      <c r="B49" s="45"/>
      <c r="C49" s="46" t="s">
        <v>358</v>
      </c>
      <c r="D49" s="7" t="s">
        <v>216</v>
      </c>
      <c r="E49" s="47">
        <v>4</v>
      </c>
      <c r="F49" s="48">
        <v>12</v>
      </c>
      <c r="G49" s="49">
        <v>5</v>
      </c>
      <c r="H49" s="58">
        <v>4</v>
      </c>
      <c r="I49" s="51">
        <v>0</v>
      </c>
      <c r="J49" s="59">
        <v>6</v>
      </c>
      <c r="K49" s="53">
        <f t="shared" si="5"/>
        <v>252</v>
      </c>
      <c r="L49" s="53">
        <f t="shared" si="6"/>
        <v>240</v>
      </c>
      <c r="M49" s="54">
        <v>150</v>
      </c>
      <c r="N49" s="54">
        <v>250</v>
      </c>
      <c r="O49" s="54">
        <v>240</v>
      </c>
      <c r="P49" s="54">
        <v>0</v>
      </c>
      <c r="Q49" s="54">
        <v>0</v>
      </c>
      <c r="R49" s="55">
        <v>155</v>
      </c>
      <c r="S49" s="55">
        <v>120</v>
      </c>
      <c r="T49" s="55">
        <v>230</v>
      </c>
      <c r="U49" s="55">
        <v>0</v>
      </c>
      <c r="V49" s="55">
        <v>100</v>
      </c>
      <c r="W49" s="56">
        <f t="shared" si="7"/>
        <v>0</v>
      </c>
      <c r="X49" s="48"/>
      <c r="Y49" s="56">
        <f t="shared" si="8"/>
        <v>0</v>
      </c>
      <c r="Z49" s="51"/>
      <c r="AA49" s="57">
        <f t="shared" si="9"/>
        <v>1245</v>
      </c>
    </row>
    <row r="50" spans="1:27" s="29" customFormat="1" ht="19.5" customHeight="1">
      <c r="A50" s="44">
        <v>24</v>
      </c>
      <c r="B50" s="45"/>
      <c r="C50" s="46" t="s">
        <v>303</v>
      </c>
      <c r="D50" s="7" t="s">
        <v>168</v>
      </c>
      <c r="E50" s="47">
        <v>3</v>
      </c>
      <c r="F50" s="48">
        <v>55</v>
      </c>
      <c r="G50" s="49">
        <v>5</v>
      </c>
      <c r="H50" s="58">
        <v>4</v>
      </c>
      <c r="I50" s="51">
        <v>5</v>
      </c>
      <c r="J50" s="59">
        <v>2</v>
      </c>
      <c r="K50" s="53">
        <f t="shared" si="5"/>
        <v>235</v>
      </c>
      <c r="L50" s="53">
        <f t="shared" si="6"/>
        <v>245</v>
      </c>
      <c r="M50" s="54">
        <v>215</v>
      </c>
      <c r="N50" s="54">
        <v>215</v>
      </c>
      <c r="O50" s="54">
        <v>180</v>
      </c>
      <c r="P50" s="54">
        <v>310</v>
      </c>
      <c r="Q50" s="54">
        <v>245</v>
      </c>
      <c r="R50" s="55">
        <v>275</v>
      </c>
      <c r="S50" s="55">
        <v>320</v>
      </c>
      <c r="T50" s="55">
        <v>330</v>
      </c>
      <c r="U50" s="55">
        <v>300</v>
      </c>
      <c r="V50" s="55">
        <v>245</v>
      </c>
      <c r="W50" s="56">
        <f t="shared" si="7"/>
        <v>0</v>
      </c>
      <c r="X50" s="48"/>
      <c r="Y50" s="56">
        <f t="shared" si="8"/>
        <v>0</v>
      </c>
      <c r="Z50" s="51"/>
      <c r="AA50" s="57">
        <f t="shared" si="9"/>
        <v>2635</v>
      </c>
    </row>
    <row r="51" spans="1:27" s="29" customFormat="1" ht="19.5" customHeight="1">
      <c r="A51" s="44">
        <v>7</v>
      </c>
      <c r="B51" s="45"/>
      <c r="C51" s="46" t="s">
        <v>304</v>
      </c>
      <c r="D51" s="7" t="s">
        <v>311</v>
      </c>
      <c r="E51" s="47">
        <v>4</v>
      </c>
      <c r="F51" s="48">
        <v>12</v>
      </c>
      <c r="G51" s="49">
        <v>8</v>
      </c>
      <c r="H51" s="58">
        <v>4</v>
      </c>
      <c r="I51" s="51">
        <v>0</v>
      </c>
      <c r="J51" s="59">
        <v>5</v>
      </c>
      <c r="K51" s="53">
        <f t="shared" si="5"/>
        <v>252</v>
      </c>
      <c r="L51" s="53">
        <f t="shared" si="6"/>
        <v>240</v>
      </c>
      <c r="M51" s="54">
        <v>420</v>
      </c>
      <c r="N51" s="54">
        <v>370</v>
      </c>
      <c r="O51" s="54">
        <v>350</v>
      </c>
      <c r="P51" s="54">
        <v>250</v>
      </c>
      <c r="Q51" s="54">
        <v>380</v>
      </c>
      <c r="R51" s="55">
        <v>340</v>
      </c>
      <c r="S51" s="55">
        <v>225</v>
      </c>
      <c r="T51" s="55">
        <v>250</v>
      </c>
      <c r="U51" s="55">
        <v>280</v>
      </c>
      <c r="V51" s="55">
        <v>245</v>
      </c>
      <c r="W51" s="56">
        <f t="shared" si="7"/>
        <v>0</v>
      </c>
      <c r="X51" s="48"/>
      <c r="Y51" s="56">
        <f t="shared" si="8"/>
        <v>0</v>
      </c>
      <c r="Z51" s="51"/>
      <c r="AA51" s="57">
        <f t="shared" si="9"/>
        <v>3110</v>
      </c>
    </row>
    <row r="52" spans="1:27" s="29" customFormat="1" ht="19.5" customHeight="1">
      <c r="A52" s="44">
        <v>16</v>
      </c>
      <c r="B52" s="45"/>
      <c r="C52" s="46" t="s">
        <v>349</v>
      </c>
      <c r="D52" s="7" t="s">
        <v>311</v>
      </c>
      <c r="E52" s="47">
        <v>4</v>
      </c>
      <c r="F52" s="48">
        <v>29</v>
      </c>
      <c r="G52" s="49">
        <v>7</v>
      </c>
      <c r="H52" s="58">
        <v>4</v>
      </c>
      <c r="I52" s="51">
        <v>40</v>
      </c>
      <c r="J52" s="59">
        <v>3</v>
      </c>
      <c r="K52" s="53">
        <f t="shared" si="5"/>
        <v>269</v>
      </c>
      <c r="L52" s="53">
        <f t="shared" si="6"/>
        <v>280</v>
      </c>
      <c r="M52" s="54">
        <v>290</v>
      </c>
      <c r="N52" s="54">
        <v>380</v>
      </c>
      <c r="O52" s="54">
        <v>260</v>
      </c>
      <c r="P52" s="54">
        <v>370</v>
      </c>
      <c r="Q52" s="54">
        <v>220</v>
      </c>
      <c r="R52" s="55">
        <v>280</v>
      </c>
      <c r="S52" s="55">
        <v>230</v>
      </c>
      <c r="T52" s="55">
        <v>295</v>
      </c>
      <c r="U52" s="55">
        <v>265</v>
      </c>
      <c r="V52" s="55">
        <v>260</v>
      </c>
      <c r="W52" s="56">
        <f t="shared" si="7"/>
        <v>0</v>
      </c>
      <c r="X52" s="48"/>
      <c r="Y52" s="56">
        <f t="shared" si="8"/>
        <v>0</v>
      </c>
      <c r="Z52" s="51"/>
      <c r="AA52" s="57">
        <f t="shared" si="9"/>
        <v>2850</v>
      </c>
    </row>
    <row r="53" spans="1:27" s="29" customFormat="1" ht="19.5" customHeight="1">
      <c r="A53" s="44">
        <v>28</v>
      </c>
      <c r="B53" s="45"/>
      <c r="C53" s="46" t="s">
        <v>310</v>
      </c>
      <c r="D53" s="7" t="s">
        <v>311</v>
      </c>
      <c r="E53" s="47">
        <v>4</v>
      </c>
      <c r="F53" s="48">
        <v>21</v>
      </c>
      <c r="G53" s="49">
        <v>4</v>
      </c>
      <c r="H53" s="58">
        <v>4</v>
      </c>
      <c r="I53" s="51">
        <v>19</v>
      </c>
      <c r="J53" s="59">
        <v>5</v>
      </c>
      <c r="K53" s="53">
        <f t="shared" si="5"/>
        <v>261</v>
      </c>
      <c r="L53" s="53">
        <f t="shared" si="6"/>
        <v>259</v>
      </c>
      <c r="M53" s="54">
        <v>210</v>
      </c>
      <c r="N53" s="54">
        <v>290</v>
      </c>
      <c r="O53" s="54">
        <v>200</v>
      </c>
      <c r="P53" s="54">
        <v>390</v>
      </c>
      <c r="Q53" s="54">
        <v>0</v>
      </c>
      <c r="R53" s="55">
        <v>210</v>
      </c>
      <c r="S53" s="55">
        <v>320</v>
      </c>
      <c r="T53" s="55">
        <v>340</v>
      </c>
      <c r="U53" s="55">
        <v>390</v>
      </c>
      <c r="V53" s="55">
        <v>220</v>
      </c>
      <c r="W53" s="56">
        <f t="shared" si="7"/>
        <v>0</v>
      </c>
      <c r="X53" s="48"/>
      <c r="Y53" s="56">
        <f t="shared" si="8"/>
        <v>0</v>
      </c>
      <c r="Z53" s="51"/>
      <c r="AA53" s="57">
        <f t="shared" si="9"/>
        <v>2570</v>
      </c>
    </row>
    <row r="54" spans="1:27" s="29" customFormat="1" ht="19.5" customHeight="1">
      <c r="A54" s="44">
        <v>31</v>
      </c>
      <c r="B54" s="45"/>
      <c r="C54" s="46" t="s">
        <v>338</v>
      </c>
      <c r="D54" s="7" t="s">
        <v>311</v>
      </c>
      <c r="E54" s="47">
        <v>4</v>
      </c>
      <c r="F54" s="48">
        <v>32</v>
      </c>
      <c r="G54" s="49">
        <v>4</v>
      </c>
      <c r="H54" s="58">
        <v>4</v>
      </c>
      <c r="I54" s="51">
        <v>43</v>
      </c>
      <c r="J54" s="59">
        <v>2</v>
      </c>
      <c r="K54" s="53">
        <f t="shared" si="5"/>
        <v>272</v>
      </c>
      <c r="L54" s="53">
        <f t="shared" si="6"/>
        <v>283</v>
      </c>
      <c r="M54" s="54">
        <v>250</v>
      </c>
      <c r="N54" s="54">
        <v>0</v>
      </c>
      <c r="O54" s="54">
        <v>200</v>
      </c>
      <c r="P54" s="54">
        <v>295</v>
      </c>
      <c r="Q54" s="54">
        <v>230</v>
      </c>
      <c r="R54" s="55">
        <v>410</v>
      </c>
      <c r="S54" s="55">
        <v>245</v>
      </c>
      <c r="T54" s="55">
        <v>250</v>
      </c>
      <c r="U54" s="55">
        <v>205</v>
      </c>
      <c r="V54" s="55">
        <v>330</v>
      </c>
      <c r="W54" s="56">
        <f t="shared" si="7"/>
        <v>0</v>
      </c>
      <c r="X54" s="48"/>
      <c r="Y54" s="56">
        <f t="shared" si="8"/>
        <v>0</v>
      </c>
      <c r="Z54" s="51"/>
      <c r="AA54" s="57">
        <f t="shared" si="9"/>
        <v>2415</v>
      </c>
    </row>
    <row r="55" spans="1:27" s="29" customFormat="1" ht="19.5" customHeight="1">
      <c r="A55" s="44">
        <v>33</v>
      </c>
      <c r="B55" s="45"/>
      <c r="C55" s="46" t="s">
        <v>328</v>
      </c>
      <c r="D55" s="5" t="s">
        <v>311</v>
      </c>
      <c r="E55" s="47">
        <v>4</v>
      </c>
      <c r="F55" s="48">
        <v>16</v>
      </c>
      <c r="G55" s="49">
        <v>9</v>
      </c>
      <c r="H55" s="58">
        <v>4</v>
      </c>
      <c r="I55" s="51">
        <v>22</v>
      </c>
      <c r="J55" s="59">
        <v>5</v>
      </c>
      <c r="K55" s="53">
        <f t="shared" si="5"/>
        <v>256</v>
      </c>
      <c r="L55" s="53">
        <f t="shared" si="6"/>
        <v>262</v>
      </c>
      <c r="M55" s="54">
        <v>295</v>
      </c>
      <c r="N55" s="54">
        <v>290</v>
      </c>
      <c r="O55" s="54">
        <v>310</v>
      </c>
      <c r="P55" s="54">
        <v>205</v>
      </c>
      <c r="Q55" s="54">
        <v>240</v>
      </c>
      <c r="R55" s="55">
        <v>150</v>
      </c>
      <c r="S55" s="55">
        <v>0</v>
      </c>
      <c r="T55" s="55">
        <v>260</v>
      </c>
      <c r="U55" s="55">
        <v>275</v>
      </c>
      <c r="V55" s="55">
        <v>285</v>
      </c>
      <c r="W55" s="56">
        <f t="shared" si="7"/>
        <v>0</v>
      </c>
      <c r="X55" s="48"/>
      <c r="Y55" s="56">
        <f t="shared" si="8"/>
        <v>0</v>
      </c>
      <c r="Z55" s="51"/>
      <c r="AA55" s="57">
        <f t="shared" si="9"/>
        <v>2310</v>
      </c>
    </row>
    <row r="56" spans="1:27" s="29" customFormat="1" ht="19.5" customHeight="1">
      <c r="A56" s="44">
        <v>42</v>
      </c>
      <c r="B56" s="45"/>
      <c r="C56" s="46" t="s">
        <v>321</v>
      </c>
      <c r="D56" s="5" t="s">
        <v>311</v>
      </c>
      <c r="E56" s="47">
        <v>4</v>
      </c>
      <c r="F56" s="48">
        <v>47</v>
      </c>
      <c r="G56" s="49">
        <v>3</v>
      </c>
      <c r="H56" s="58">
        <v>4</v>
      </c>
      <c r="I56" s="51">
        <v>20</v>
      </c>
      <c r="J56" s="59">
        <v>1</v>
      </c>
      <c r="K56" s="53">
        <f t="shared" si="5"/>
        <v>287</v>
      </c>
      <c r="L56" s="53">
        <f t="shared" si="6"/>
        <v>260</v>
      </c>
      <c r="M56" s="54">
        <v>215</v>
      </c>
      <c r="N56" s="54">
        <v>195</v>
      </c>
      <c r="O56" s="54">
        <v>0</v>
      </c>
      <c r="P56" s="54">
        <v>260</v>
      </c>
      <c r="Q56" s="54">
        <v>135</v>
      </c>
      <c r="R56" s="55">
        <v>295</v>
      </c>
      <c r="S56" s="55">
        <v>0</v>
      </c>
      <c r="T56" s="55">
        <v>225</v>
      </c>
      <c r="U56" s="55">
        <v>0</v>
      </c>
      <c r="V56" s="55">
        <v>215</v>
      </c>
      <c r="W56" s="56">
        <f t="shared" si="7"/>
        <v>0</v>
      </c>
      <c r="X56" s="48"/>
      <c r="Y56" s="56">
        <f t="shared" si="8"/>
        <v>0</v>
      </c>
      <c r="Z56" s="51"/>
      <c r="AA56" s="57">
        <f t="shared" si="9"/>
        <v>1540</v>
      </c>
    </row>
    <row r="57" spans="1:27" s="29" customFormat="1" ht="19.5" customHeight="1">
      <c r="A57" s="44">
        <v>45</v>
      </c>
      <c r="B57" s="45"/>
      <c r="C57" s="46" t="s">
        <v>318</v>
      </c>
      <c r="D57" s="7" t="s">
        <v>311</v>
      </c>
      <c r="E57" s="47">
        <v>5</v>
      </c>
      <c r="F57" s="48">
        <v>10</v>
      </c>
      <c r="G57" s="49">
        <v>2</v>
      </c>
      <c r="H57" s="58">
        <v>5</v>
      </c>
      <c r="I57" s="51">
        <v>2</v>
      </c>
      <c r="J57" s="59">
        <v>5</v>
      </c>
      <c r="K57" s="53">
        <f t="shared" si="5"/>
        <v>310</v>
      </c>
      <c r="L57" s="53">
        <f t="shared" si="6"/>
        <v>302</v>
      </c>
      <c r="M57" s="54">
        <v>200</v>
      </c>
      <c r="N57" s="54">
        <v>0</v>
      </c>
      <c r="O57" s="54">
        <v>295</v>
      </c>
      <c r="P57" s="54">
        <v>0</v>
      </c>
      <c r="Q57" s="54">
        <v>0</v>
      </c>
      <c r="R57" s="55">
        <v>210</v>
      </c>
      <c r="S57" s="55">
        <v>195</v>
      </c>
      <c r="T57" s="55">
        <v>160</v>
      </c>
      <c r="U57" s="55">
        <v>160</v>
      </c>
      <c r="V57" s="55">
        <v>250</v>
      </c>
      <c r="W57" s="56">
        <f t="shared" si="7"/>
        <v>100</v>
      </c>
      <c r="X57" s="48"/>
      <c r="Y57" s="56">
        <f t="shared" si="8"/>
        <v>20</v>
      </c>
      <c r="Z57" s="51"/>
      <c r="AA57" s="57">
        <f t="shared" si="9"/>
        <v>1350</v>
      </c>
    </row>
    <row r="58" spans="1:27" s="29" customFormat="1" ht="19.5" customHeight="1">
      <c r="A58" s="44">
        <v>26</v>
      </c>
      <c r="B58" s="45"/>
      <c r="C58" s="46" t="s">
        <v>293</v>
      </c>
      <c r="D58" s="5" t="s">
        <v>309</v>
      </c>
      <c r="E58" s="47">
        <v>4</v>
      </c>
      <c r="F58" s="48">
        <v>38</v>
      </c>
      <c r="G58" s="49">
        <v>5</v>
      </c>
      <c r="H58" s="58">
        <v>4</v>
      </c>
      <c r="I58" s="51">
        <v>33</v>
      </c>
      <c r="J58" s="59">
        <v>0</v>
      </c>
      <c r="K58" s="53">
        <f t="shared" si="5"/>
        <v>278</v>
      </c>
      <c r="L58" s="53">
        <f t="shared" si="6"/>
        <v>273</v>
      </c>
      <c r="M58" s="54">
        <v>370</v>
      </c>
      <c r="N58" s="54">
        <v>0</v>
      </c>
      <c r="O58" s="54">
        <v>275</v>
      </c>
      <c r="P58" s="54">
        <v>210</v>
      </c>
      <c r="Q58" s="54">
        <v>170</v>
      </c>
      <c r="R58" s="55">
        <v>340</v>
      </c>
      <c r="S58" s="55">
        <v>225</v>
      </c>
      <c r="T58" s="55">
        <v>340</v>
      </c>
      <c r="U58" s="55">
        <v>380</v>
      </c>
      <c r="V58" s="55">
        <v>285</v>
      </c>
      <c r="W58" s="56">
        <f t="shared" si="7"/>
        <v>0</v>
      </c>
      <c r="X58" s="48"/>
      <c r="Y58" s="56">
        <f t="shared" si="8"/>
        <v>0</v>
      </c>
      <c r="Z58" s="51"/>
      <c r="AA58" s="57">
        <f t="shared" si="9"/>
        <v>2595</v>
      </c>
    </row>
    <row r="59" spans="1:27" s="29" customFormat="1" ht="19.5" customHeight="1">
      <c r="A59" s="44">
        <v>30</v>
      </c>
      <c r="B59" s="45"/>
      <c r="C59" s="46" t="s">
        <v>308</v>
      </c>
      <c r="D59" s="7" t="s">
        <v>309</v>
      </c>
      <c r="E59" s="47">
        <v>4</v>
      </c>
      <c r="F59" s="48">
        <v>24</v>
      </c>
      <c r="G59" s="49">
        <v>1</v>
      </c>
      <c r="H59" s="58">
        <v>4</v>
      </c>
      <c r="I59" s="51">
        <v>32</v>
      </c>
      <c r="J59" s="59">
        <v>1</v>
      </c>
      <c r="K59" s="53">
        <f t="shared" si="5"/>
        <v>264</v>
      </c>
      <c r="L59" s="53">
        <f t="shared" si="6"/>
        <v>272</v>
      </c>
      <c r="M59" s="54">
        <v>255</v>
      </c>
      <c r="N59" s="54">
        <v>245</v>
      </c>
      <c r="O59" s="54">
        <v>270</v>
      </c>
      <c r="P59" s="54">
        <v>300</v>
      </c>
      <c r="Q59" s="54">
        <v>180</v>
      </c>
      <c r="R59" s="55">
        <v>225</v>
      </c>
      <c r="S59" s="55">
        <v>235</v>
      </c>
      <c r="T59" s="55">
        <v>280</v>
      </c>
      <c r="U59" s="55">
        <v>240</v>
      </c>
      <c r="V59" s="55">
        <v>230</v>
      </c>
      <c r="W59" s="56">
        <f t="shared" si="7"/>
        <v>0</v>
      </c>
      <c r="X59" s="48"/>
      <c r="Y59" s="56">
        <f t="shared" si="8"/>
        <v>0</v>
      </c>
      <c r="Z59" s="51"/>
      <c r="AA59" s="57">
        <f t="shared" si="9"/>
        <v>2460</v>
      </c>
    </row>
    <row r="60" spans="1:27" s="29" customFormat="1" ht="19.5" customHeight="1">
      <c r="A60" s="44">
        <v>35</v>
      </c>
      <c r="B60" s="45"/>
      <c r="C60" s="46" t="s">
        <v>339</v>
      </c>
      <c r="D60" s="7" t="s">
        <v>309</v>
      </c>
      <c r="E60" s="47">
        <v>4</v>
      </c>
      <c r="F60" s="48">
        <v>11</v>
      </c>
      <c r="G60" s="49">
        <v>5</v>
      </c>
      <c r="H60" s="58">
        <v>5</v>
      </c>
      <c r="I60" s="51">
        <v>2</v>
      </c>
      <c r="J60" s="59">
        <v>1</v>
      </c>
      <c r="K60" s="53">
        <f t="shared" si="5"/>
        <v>251</v>
      </c>
      <c r="L60" s="53">
        <f t="shared" si="6"/>
        <v>302</v>
      </c>
      <c r="M60" s="54">
        <v>195</v>
      </c>
      <c r="N60" s="54">
        <v>195</v>
      </c>
      <c r="O60" s="54">
        <v>195</v>
      </c>
      <c r="P60" s="54">
        <v>0</v>
      </c>
      <c r="Q60" s="54">
        <v>270</v>
      </c>
      <c r="R60" s="55">
        <v>100</v>
      </c>
      <c r="S60" s="55">
        <v>300</v>
      </c>
      <c r="T60" s="55">
        <v>245</v>
      </c>
      <c r="U60" s="55">
        <v>430</v>
      </c>
      <c r="V60" s="55">
        <v>265</v>
      </c>
      <c r="W60" s="56">
        <f t="shared" si="7"/>
        <v>0</v>
      </c>
      <c r="X60" s="48"/>
      <c r="Y60" s="56">
        <f t="shared" si="8"/>
        <v>20</v>
      </c>
      <c r="Z60" s="51"/>
      <c r="AA60" s="57">
        <f t="shared" si="9"/>
        <v>2175</v>
      </c>
    </row>
    <row r="61" spans="1:27" s="29" customFormat="1" ht="19.5" customHeight="1">
      <c r="A61" s="44">
        <v>49</v>
      </c>
      <c r="B61" s="45"/>
      <c r="C61" s="46" t="s">
        <v>325</v>
      </c>
      <c r="D61" s="7" t="s">
        <v>309</v>
      </c>
      <c r="E61" s="47">
        <v>4</v>
      </c>
      <c r="F61" s="48">
        <v>21</v>
      </c>
      <c r="G61" s="49">
        <v>8</v>
      </c>
      <c r="H61" s="58">
        <v>4</v>
      </c>
      <c r="I61" s="51">
        <v>25</v>
      </c>
      <c r="J61" s="59">
        <v>8</v>
      </c>
      <c r="K61" s="53">
        <f t="shared" si="5"/>
        <v>261</v>
      </c>
      <c r="L61" s="53">
        <f t="shared" si="6"/>
        <v>265</v>
      </c>
      <c r="M61" s="54">
        <v>0</v>
      </c>
      <c r="N61" s="54">
        <v>200</v>
      </c>
      <c r="O61" s="54">
        <v>205</v>
      </c>
      <c r="P61" s="54">
        <v>0</v>
      </c>
      <c r="Q61" s="54">
        <v>0</v>
      </c>
      <c r="R61" s="55">
        <v>125</v>
      </c>
      <c r="S61" s="55">
        <v>0</v>
      </c>
      <c r="T61" s="55">
        <v>300</v>
      </c>
      <c r="U61" s="55">
        <v>145</v>
      </c>
      <c r="V61" s="55">
        <v>235</v>
      </c>
      <c r="W61" s="56">
        <f t="shared" si="7"/>
        <v>0</v>
      </c>
      <c r="X61" s="48"/>
      <c r="Y61" s="56">
        <f t="shared" si="8"/>
        <v>0</v>
      </c>
      <c r="Z61" s="51"/>
      <c r="AA61" s="57">
        <f t="shared" si="9"/>
        <v>1210</v>
      </c>
    </row>
    <row r="62" spans="1:27" s="29" customFormat="1" ht="19.5" customHeight="1">
      <c r="A62" s="44">
        <v>41</v>
      </c>
      <c r="B62" s="45"/>
      <c r="C62" s="46" t="s">
        <v>342</v>
      </c>
      <c r="D62" s="7" t="s">
        <v>331</v>
      </c>
      <c r="E62" s="47">
        <v>4</v>
      </c>
      <c r="F62" s="48">
        <v>22</v>
      </c>
      <c r="G62" s="49">
        <v>6</v>
      </c>
      <c r="H62" s="58">
        <v>4</v>
      </c>
      <c r="I62" s="51">
        <v>38</v>
      </c>
      <c r="J62" s="59">
        <v>2</v>
      </c>
      <c r="K62" s="53">
        <f t="shared" si="5"/>
        <v>262</v>
      </c>
      <c r="L62" s="53">
        <f t="shared" si="6"/>
        <v>278</v>
      </c>
      <c r="M62" s="54">
        <v>125</v>
      </c>
      <c r="N62" s="54">
        <v>0</v>
      </c>
      <c r="O62" s="54">
        <v>115</v>
      </c>
      <c r="P62" s="54">
        <v>275</v>
      </c>
      <c r="Q62" s="54">
        <v>0</v>
      </c>
      <c r="R62" s="55">
        <v>430</v>
      </c>
      <c r="S62" s="55">
        <v>110</v>
      </c>
      <c r="T62" s="55">
        <v>235</v>
      </c>
      <c r="U62" s="55">
        <v>290</v>
      </c>
      <c r="V62" s="55">
        <v>0</v>
      </c>
      <c r="W62" s="56">
        <f t="shared" si="7"/>
        <v>0</v>
      </c>
      <c r="X62" s="48"/>
      <c r="Y62" s="56">
        <f t="shared" si="8"/>
        <v>0</v>
      </c>
      <c r="Z62" s="51"/>
      <c r="AA62" s="57">
        <f t="shared" si="9"/>
        <v>1580</v>
      </c>
    </row>
    <row r="63" spans="1:27" s="29" customFormat="1" ht="19.5" customHeight="1">
      <c r="A63" s="44">
        <v>50</v>
      </c>
      <c r="B63" s="45"/>
      <c r="C63" s="46" t="s">
        <v>326</v>
      </c>
      <c r="D63" s="7" t="s">
        <v>331</v>
      </c>
      <c r="E63" s="47">
        <v>1</v>
      </c>
      <c r="F63" s="48">
        <v>41</v>
      </c>
      <c r="G63" s="49">
        <v>2</v>
      </c>
      <c r="H63" s="58">
        <v>4</v>
      </c>
      <c r="I63" s="51">
        <v>5</v>
      </c>
      <c r="J63" s="59">
        <v>2</v>
      </c>
      <c r="K63" s="53">
        <f t="shared" si="5"/>
        <v>101</v>
      </c>
      <c r="L63" s="53">
        <f t="shared" si="6"/>
        <v>245</v>
      </c>
      <c r="M63" s="54">
        <v>295</v>
      </c>
      <c r="N63" s="54">
        <v>0</v>
      </c>
      <c r="O63" s="54">
        <v>0</v>
      </c>
      <c r="P63" s="54">
        <v>0</v>
      </c>
      <c r="Q63" s="54">
        <v>0</v>
      </c>
      <c r="R63" s="55">
        <v>210</v>
      </c>
      <c r="S63" s="55">
        <v>250</v>
      </c>
      <c r="T63" s="55">
        <v>295</v>
      </c>
      <c r="U63" s="55">
        <v>0</v>
      </c>
      <c r="V63" s="55">
        <v>145</v>
      </c>
      <c r="W63" s="56">
        <f t="shared" si="7"/>
        <v>0</v>
      </c>
      <c r="X63" s="48"/>
      <c r="Y63" s="56">
        <f t="shared" si="8"/>
        <v>0</v>
      </c>
      <c r="Z63" s="51"/>
      <c r="AA63" s="57">
        <f t="shared" si="9"/>
        <v>1195</v>
      </c>
    </row>
    <row r="64" spans="1:27" s="29" customFormat="1" ht="19.5" customHeight="1">
      <c r="A64" s="44">
        <v>52</v>
      </c>
      <c r="B64" s="45"/>
      <c r="C64" s="46" t="s">
        <v>330</v>
      </c>
      <c r="D64" s="7" t="s">
        <v>331</v>
      </c>
      <c r="E64" s="47">
        <v>4</v>
      </c>
      <c r="F64" s="48">
        <v>45</v>
      </c>
      <c r="G64" s="49">
        <v>8</v>
      </c>
      <c r="H64" s="58">
        <v>4</v>
      </c>
      <c r="I64" s="51">
        <v>24</v>
      </c>
      <c r="J64" s="59">
        <v>1</v>
      </c>
      <c r="K64" s="53">
        <f t="shared" si="5"/>
        <v>285</v>
      </c>
      <c r="L64" s="53">
        <f t="shared" si="6"/>
        <v>264</v>
      </c>
      <c r="M64" s="54">
        <v>205</v>
      </c>
      <c r="N64" s="54">
        <v>0</v>
      </c>
      <c r="O64" s="54">
        <v>135</v>
      </c>
      <c r="P64" s="54">
        <v>0</v>
      </c>
      <c r="Q64" s="54">
        <v>100</v>
      </c>
      <c r="R64" s="55">
        <v>115</v>
      </c>
      <c r="S64" s="55">
        <v>0</v>
      </c>
      <c r="T64" s="55">
        <v>0</v>
      </c>
      <c r="U64" s="55">
        <v>310</v>
      </c>
      <c r="V64" s="55">
        <v>200</v>
      </c>
      <c r="W64" s="56">
        <f t="shared" si="7"/>
        <v>0</v>
      </c>
      <c r="X64" s="48"/>
      <c r="Y64" s="56">
        <f t="shared" si="8"/>
        <v>0</v>
      </c>
      <c r="Z64" s="51"/>
      <c r="AA64" s="57">
        <f t="shared" si="9"/>
        <v>1065</v>
      </c>
    </row>
    <row r="65" spans="1:27" s="29" customFormat="1" ht="19.5" customHeight="1">
      <c r="A65" s="44">
        <v>8</v>
      </c>
      <c r="B65" s="45"/>
      <c r="C65" s="46" t="s">
        <v>292</v>
      </c>
      <c r="D65" s="5" t="s">
        <v>143</v>
      </c>
      <c r="E65" s="47">
        <v>4</v>
      </c>
      <c r="F65" s="48">
        <v>49</v>
      </c>
      <c r="G65" s="49">
        <v>8</v>
      </c>
      <c r="H65" s="58">
        <v>4</v>
      </c>
      <c r="I65" s="51">
        <v>52</v>
      </c>
      <c r="J65" s="59">
        <v>3</v>
      </c>
      <c r="K65" s="53">
        <f t="shared" si="5"/>
        <v>289</v>
      </c>
      <c r="L65" s="53">
        <f t="shared" si="6"/>
        <v>292</v>
      </c>
      <c r="M65" s="54">
        <v>310</v>
      </c>
      <c r="N65" s="54">
        <v>320</v>
      </c>
      <c r="O65" s="54">
        <v>350</v>
      </c>
      <c r="P65" s="54">
        <v>310</v>
      </c>
      <c r="Q65" s="54">
        <v>380</v>
      </c>
      <c r="R65" s="55">
        <v>270</v>
      </c>
      <c r="S65" s="55">
        <v>250</v>
      </c>
      <c r="T65" s="55">
        <v>290</v>
      </c>
      <c r="U65" s="55">
        <v>300</v>
      </c>
      <c r="V65" s="55">
        <v>290</v>
      </c>
      <c r="W65" s="56">
        <f t="shared" si="7"/>
        <v>0</v>
      </c>
      <c r="X65" s="48"/>
      <c r="Y65" s="56">
        <f t="shared" si="8"/>
        <v>0</v>
      </c>
      <c r="Z65" s="51"/>
      <c r="AA65" s="57">
        <f t="shared" si="9"/>
        <v>3070</v>
      </c>
    </row>
    <row r="66" spans="1:27" s="29" customFormat="1" ht="19.5" customHeight="1">
      <c r="A66" s="44">
        <v>40</v>
      </c>
      <c r="B66" s="45"/>
      <c r="C66" s="46" t="s">
        <v>302</v>
      </c>
      <c r="D66" s="7" t="s">
        <v>143</v>
      </c>
      <c r="E66" s="47">
        <v>4</v>
      </c>
      <c r="F66" s="48">
        <v>36</v>
      </c>
      <c r="G66" s="49">
        <v>7</v>
      </c>
      <c r="H66" s="58">
        <v>4</v>
      </c>
      <c r="I66" s="51">
        <v>45</v>
      </c>
      <c r="J66" s="59">
        <v>7</v>
      </c>
      <c r="K66" s="53">
        <f t="shared" si="5"/>
        <v>276</v>
      </c>
      <c r="L66" s="53">
        <f t="shared" si="6"/>
        <v>285</v>
      </c>
      <c r="M66" s="54">
        <v>390</v>
      </c>
      <c r="N66" s="54">
        <v>210</v>
      </c>
      <c r="O66" s="54">
        <v>285</v>
      </c>
      <c r="P66" s="54">
        <v>140</v>
      </c>
      <c r="Q66" s="54">
        <v>265</v>
      </c>
      <c r="R66" s="55">
        <v>125</v>
      </c>
      <c r="S66" s="55">
        <v>155</v>
      </c>
      <c r="T66" s="55">
        <v>0</v>
      </c>
      <c r="U66" s="55">
        <v>210</v>
      </c>
      <c r="V66" s="55">
        <v>0</v>
      </c>
      <c r="W66" s="56">
        <f t="shared" si="7"/>
        <v>0</v>
      </c>
      <c r="X66" s="48"/>
      <c r="Y66" s="56">
        <f t="shared" si="8"/>
        <v>0</v>
      </c>
      <c r="Z66" s="51"/>
      <c r="AA66" s="57">
        <f t="shared" si="9"/>
        <v>1780</v>
      </c>
    </row>
    <row r="67" spans="1:27" s="29" customFormat="1" ht="19.5" customHeight="1">
      <c r="A67" s="44">
        <v>48</v>
      </c>
      <c r="B67" s="45"/>
      <c r="C67" s="46" t="s">
        <v>315</v>
      </c>
      <c r="D67" s="7" t="s">
        <v>143</v>
      </c>
      <c r="E67" s="47">
        <v>4</v>
      </c>
      <c r="F67" s="48">
        <v>55</v>
      </c>
      <c r="G67" s="49">
        <v>0</v>
      </c>
      <c r="H67" s="58">
        <v>4</v>
      </c>
      <c r="I67" s="51">
        <v>49</v>
      </c>
      <c r="J67" s="59">
        <v>6</v>
      </c>
      <c r="K67" s="53">
        <f t="shared" si="5"/>
        <v>295</v>
      </c>
      <c r="L67" s="53">
        <f t="shared" si="6"/>
        <v>289</v>
      </c>
      <c r="M67" s="54">
        <v>145</v>
      </c>
      <c r="N67" s="54">
        <v>300</v>
      </c>
      <c r="O67" s="54">
        <v>100</v>
      </c>
      <c r="P67" s="54">
        <v>250</v>
      </c>
      <c r="Q67" s="54">
        <v>120</v>
      </c>
      <c r="R67" s="55">
        <v>0</v>
      </c>
      <c r="S67" s="55">
        <v>0</v>
      </c>
      <c r="T67" s="55">
        <v>0</v>
      </c>
      <c r="U67" s="55">
        <v>100</v>
      </c>
      <c r="V67" s="55">
        <v>210</v>
      </c>
      <c r="W67" s="56">
        <f t="shared" si="7"/>
        <v>0</v>
      </c>
      <c r="X67" s="48"/>
      <c r="Y67" s="56">
        <f t="shared" si="8"/>
        <v>0</v>
      </c>
      <c r="Z67" s="51"/>
      <c r="AA67" s="57">
        <f t="shared" si="9"/>
        <v>1225</v>
      </c>
    </row>
    <row r="68" spans="1:27" ht="15.75">
      <c r="A68" s="44">
        <v>54</v>
      </c>
      <c r="B68" s="45"/>
      <c r="C68" s="46"/>
      <c r="D68" s="7"/>
      <c r="E68" s="47"/>
      <c r="F68" s="48"/>
      <c r="G68" s="49"/>
      <c r="H68" s="58"/>
      <c r="I68" s="51"/>
      <c r="J68" s="59"/>
      <c r="K68" s="53">
        <f t="shared" si="5"/>
        <v>0</v>
      </c>
      <c r="L68" s="53">
        <f t="shared" si="6"/>
        <v>0</v>
      </c>
      <c r="M68" s="54"/>
      <c r="N68" s="54"/>
      <c r="O68" s="54"/>
      <c r="P68" s="54"/>
      <c r="Q68" s="54"/>
      <c r="R68" s="55"/>
      <c r="S68" s="55"/>
      <c r="T68" s="55"/>
      <c r="U68" s="55"/>
      <c r="V68" s="55"/>
      <c r="W68" s="56">
        <f t="shared" si="7"/>
        <v>0</v>
      </c>
      <c r="X68" s="48"/>
      <c r="Y68" s="56">
        <f t="shared" si="8"/>
        <v>0</v>
      </c>
      <c r="Z68" s="51"/>
      <c r="AA68" s="57">
        <f t="shared" si="9"/>
        <v>0</v>
      </c>
    </row>
    <row r="69" ht="15.75">
      <c r="C69" s="9">
        <f>+COUNTA(C15:C68)</f>
        <v>53</v>
      </c>
    </row>
    <row r="71" ht="15.75">
      <c r="C71"/>
    </row>
    <row r="72" ht="15.75">
      <c r="C72"/>
    </row>
    <row r="73" spans="3:5" ht="15.75">
      <c r="C73"/>
      <c r="E73" s="17"/>
    </row>
    <row r="74" spans="3:5" ht="15.75">
      <c r="C74"/>
      <c r="E74" s="17"/>
    </row>
    <row r="75" spans="3:5" ht="15.75">
      <c r="C75"/>
      <c r="E75" s="17"/>
    </row>
    <row r="76" spans="3:5" ht="15.75">
      <c r="C76"/>
      <c r="E76" s="17"/>
    </row>
    <row r="77" spans="3:5" ht="15.75">
      <c r="C77"/>
      <c r="E77" s="17"/>
    </row>
    <row r="78" spans="3:5" ht="15.75">
      <c r="C78"/>
      <c r="E78" s="17"/>
    </row>
    <row r="79" spans="3:5" ht="15.75">
      <c r="C79"/>
      <c r="E79" s="17"/>
    </row>
    <row r="80" spans="3:5" ht="15.75">
      <c r="C80"/>
      <c r="E80" s="17"/>
    </row>
    <row r="81" spans="3:5" ht="15.75">
      <c r="C81"/>
      <c r="E81" s="17"/>
    </row>
    <row r="82" spans="3:5" ht="15.75">
      <c r="C82"/>
      <c r="E82" s="17"/>
    </row>
    <row r="83" spans="3:5" ht="15.75">
      <c r="C83"/>
      <c r="E83" s="17"/>
    </row>
    <row r="84" spans="3:5" ht="15.75">
      <c r="C84"/>
      <c r="E84" s="17"/>
    </row>
    <row r="85" spans="3:5" ht="15.75">
      <c r="C85"/>
      <c r="E85" s="17"/>
    </row>
    <row r="86" spans="3:5" ht="15.75">
      <c r="C86"/>
      <c r="E86" s="17"/>
    </row>
    <row r="87" spans="3:5" ht="15.75">
      <c r="C87"/>
      <c r="E87" s="17"/>
    </row>
    <row r="88" spans="3:5" ht="15.75">
      <c r="C88"/>
      <c r="E88" s="17"/>
    </row>
    <row r="89" spans="3:5" ht="15.75">
      <c r="C89"/>
      <c r="E89" s="17"/>
    </row>
    <row r="90" spans="3:5" ht="15.75">
      <c r="C90"/>
      <c r="E90" s="17"/>
    </row>
    <row r="91" spans="3:5" ht="15.75">
      <c r="C91"/>
      <c r="E91" s="17"/>
    </row>
    <row r="92" spans="3:5" ht="15.75">
      <c r="C92"/>
      <c r="E92" s="17"/>
    </row>
    <row r="93" spans="3:5" ht="15.75">
      <c r="C93"/>
      <c r="E93" s="17"/>
    </row>
    <row r="94" spans="3:5" ht="15.75">
      <c r="C94"/>
      <c r="E94" s="17"/>
    </row>
    <row r="95" spans="3:5" ht="15.75">
      <c r="C95"/>
      <c r="E95" s="17"/>
    </row>
    <row r="96" spans="3:5" ht="15.75">
      <c r="C96"/>
      <c r="E96" s="17"/>
    </row>
    <row r="97" spans="3:5" ht="15.75">
      <c r="C97"/>
      <c r="E97" s="17"/>
    </row>
    <row r="98" spans="3:5" ht="15.75">
      <c r="C98"/>
      <c r="E98" s="17"/>
    </row>
    <row r="99" spans="3:5" ht="15.75">
      <c r="C99"/>
      <c r="E99" s="17"/>
    </row>
    <row r="100" spans="3:5" ht="15.75">
      <c r="C100"/>
      <c r="E100" s="17"/>
    </row>
    <row r="101" ht="15.75">
      <c r="E101" s="17"/>
    </row>
  </sheetData>
  <sheetProtection selectLockedCells="1" selectUnlockedCells="1"/>
  <autoFilter ref="A14:AA14"/>
  <mergeCells count="6">
    <mergeCell ref="E13:G13"/>
    <mergeCell ref="H13:J13"/>
    <mergeCell ref="E5:S5"/>
    <mergeCell ref="E7:S7"/>
    <mergeCell ref="E10:G10"/>
    <mergeCell ref="M12:V12"/>
  </mergeCells>
  <dataValidations count="1">
    <dataValidation type="list" allowBlank="1" showInputMessage="1" showErrorMessage="1" sqref="M15:V68">
      <formula1>"0,100,105,110,115,120,125,130,135,140,145,150,155,160,165,170,175,180,185,190,195,200,205,210,215,220,225,230,235,240,245,250,255,260,265,270,275,280,285,290,295,300,310,320,330,340,350,360,370,380,390,400,410,420,430,440,450,460"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8"/>
  <sheetViews>
    <sheetView showGridLines="0" zoomScale="85" zoomScaleNormal="85" zoomScalePageLayoutView="0" workbookViewId="0" topLeftCell="A1">
      <selection activeCell="A1" sqref="A1:O12"/>
    </sheetView>
  </sheetViews>
  <sheetFormatPr defaultColWidth="5.00390625" defaultRowHeight="12.75"/>
  <cols>
    <col min="1" max="1" width="5.00390625" style="9" customWidth="1"/>
    <col min="2" max="2" width="0.9921875" style="9" customWidth="1"/>
    <col min="3" max="3" width="24.28125" style="9" customWidth="1"/>
    <col min="4" max="4" width="29.57421875" style="9" customWidth="1"/>
    <col min="5" max="5" width="7.28125" style="9" customWidth="1"/>
    <col min="6" max="9" width="6.140625" style="9" customWidth="1"/>
    <col min="10" max="10" width="6.57421875" style="9" customWidth="1"/>
    <col min="11" max="11" width="9.8515625" style="9" customWidth="1"/>
    <col min="12" max="12" width="9.28125" style="9" customWidth="1"/>
    <col min="13" max="13" width="10.7109375" style="9" customWidth="1"/>
    <col min="14" max="246" width="6.421875" style="9" customWidth="1"/>
    <col min="247" max="16384" width="5.00390625" style="9" customWidth="1"/>
  </cols>
  <sheetData>
    <row r="2" spans="4:13" ht="18">
      <c r="D2" s="18"/>
      <c r="E2" s="18" t="s">
        <v>47</v>
      </c>
      <c r="F2" s="18"/>
      <c r="G2" s="18"/>
      <c r="H2" s="18"/>
      <c r="I2" s="18"/>
      <c r="J2" s="18"/>
      <c r="K2" s="19"/>
      <c r="M2" s="19"/>
    </row>
    <row r="3" spans="4:11" ht="15">
      <c r="D3" s="20"/>
      <c r="E3" s="20" t="s">
        <v>48</v>
      </c>
      <c r="K3" s="21" t="s">
        <v>49</v>
      </c>
    </row>
    <row r="4" s="22" customFormat="1" ht="12.75"/>
    <row r="5" spans="4:13" s="22" customFormat="1" ht="18" customHeight="1">
      <c r="D5" s="109"/>
      <c r="E5" s="171" t="s">
        <v>119</v>
      </c>
      <c r="F5" s="171"/>
      <c r="G5" s="171"/>
      <c r="H5" s="171"/>
      <c r="I5" s="171"/>
      <c r="J5" s="171"/>
      <c r="K5" s="171"/>
      <c r="L5" s="171"/>
      <c r="M5" s="171"/>
    </row>
    <row r="6" spans="5:11" s="22" customFormat="1" ht="15.75">
      <c r="E6" s="18"/>
      <c r="F6" s="18"/>
      <c r="G6" s="18"/>
      <c r="H6" s="18"/>
      <c r="I6" s="18"/>
      <c r="J6" s="18"/>
      <c r="K6" s="23"/>
    </row>
    <row r="7" spans="4:13" s="22" customFormat="1" ht="15.75">
      <c r="D7" s="24"/>
      <c r="E7" s="171" t="s">
        <v>109</v>
      </c>
      <c r="F7" s="171"/>
      <c r="G7" s="171"/>
      <c r="H7" s="171"/>
      <c r="I7" s="171"/>
      <c r="J7" s="171"/>
      <c r="K7" s="171"/>
      <c r="L7" s="171"/>
      <c r="M7" s="171"/>
    </row>
    <row r="8" spans="4:13" s="22" customFormat="1" ht="10.5" customHeight="1">
      <c r="D8" s="18"/>
      <c r="E8" s="18"/>
      <c r="F8" s="18"/>
      <c r="K8" s="24"/>
      <c r="M8" s="24"/>
    </row>
    <row r="9" spans="4:12" s="22" customFormat="1" ht="15.75">
      <c r="D9" s="93"/>
      <c r="E9" s="23" t="s">
        <v>122</v>
      </c>
      <c r="F9" s="18"/>
      <c r="H9" s="25"/>
      <c r="I9" s="25"/>
      <c r="J9" s="25"/>
      <c r="K9" s="24"/>
      <c r="L9" s="9"/>
    </row>
    <row r="10" spans="4:10" ht="15.75">
      <c r="D10" s="97"/>
      <c r="E10" s="172">
        <v>42889</v>
      </c>
      <c r="F10" s="172"/>
      <c r="G10" s="22"/>
      <c r="H10" s="63"/>
      <c r="I10" s="63"/>
      <c r="J10" s="26"/>
    </row>
    <row r="11" spans="4:10" ht="15.75">
      <c r="D11" s="97"/>
      <c r="E11" s="110"/>
      <c r="F11" s="110"/>
      <c r="G11" s="22"/>
      <c r="H11" s="63"/>
      <c r="I11" s="63"/>
      <c r="J11" s="26"/>
    </row>
    <row r="12" ht="15"/>
    <row r="13" spans="1:13" s="102" customFormat="1" ht="40.5" customHeight="1">
      <c r="A13" s="69" t="s">
        <v>84</v>
      </c>
      <c r="B13" s="69"/>
      <c r="C13" s="69" t="s">
        <v>1</v>
      </c>
      <c r="D13" s="99" t="s">
        <v>101</v>
      </c>
      <c r="E13" s="111" t="s">
        <v>55</v>
      </c>
      <c r="F13" s="112" t="s">
        <v>56</v>
      </c>
      <c r="G13" s="112" t="s">
        <v>57</v>
      </c>
      <c r="H13" s="176" t="s">
        <v>103</v>
      </c>
      <c r="I13" s="176"/>
      <c r="J13" s="176"/>
      <c r="K13" s="69" t="s">
        <v>104</v>
      </c>
      <c r="L13" s="113" t="s">
        <v>105</v>
      </c>
      <c r="M13" s="69" t="s">
        <v>107</v>
      </c>
    </row>
    <row r="14" s="102" customFormat="1" ht="15.75" customHeight="1">
      <c r="D14" s="103"/>
    </row>
    <row r="15" spans="1:13" s="29" customFormat="1" ht="19.5" customHeight="1">
      <c r="A15" s="44">
        <v>1</v>
      </c>
      <c r="B15" s="45"/>
      <c r="C15" s="46" t="s">
        <v>296</v>
      </c>
      <c r="D15" s="7" t="s">
        <v>297</v>
      </c>
      <c r="E15" s="48">
        <v>420</v>
      </c>
      <c r="F15" s="48">
        <v>285</v>
      </c>
      <c r="G15" s="48">
        <v>340</v>
      </c>
      <c r="H15" s="48">
        <v>2</v>
      </c>
      <c r="I15" s="48">
        <v>58</v>
      </c>
      <c r="J15" s="48">
        <v>8</v>
      </c>
      <c r="K15" s="105">
        <f aca="true" t="shared" si="0" ref="K15:K56">ROUND((H15*60+I15+J15*0.01),0)</f>
        <v>178</v>
      </c>
      <c r="L15" s="104"/>
      <c r="M15" s="106">
        <f aca="true" t="shared" si="1" ref="M15:M56">+(E15+F15+G15-K15*2-L15)*2</f>
        <v>1378</v>
      </c>
    </row>
    <row r="16" spans="1:13" s="29" customFormat="1" ht="19.5" customHeight="1">
      <c r="A16" s="44">
        <v>2</v>
      </c>
      <c r="B16" s="45"/>
      <c r="C16" s="46" t="s">
        <v>343</v>
      </c>
      <c r="D16" s="7" t="s">
        <v>297</v>
      </c>
      <c r="E16" s="48">
        <v>255</v>
      </c>
      <c r="F16" s="48">
        <v>310</v>
      </c>
      <c r="G16" s="48">
        <v>430</v>
      </c>
      <c r="H16" s="48">
        <v>3</v>
      </c>
      <c r="I16" s="48">
        <v>0</v>
      </c>
      <c r="J16" s="48">
        <v>8</v>
      </c>
      <c r="K16" s="105">
        <f t="shared" si="0"/>
        <v>180</v>
      </c>
      <c r="L16" s="104"/>
      <c r="M16" s="106">
        <f t="shared" si="1"/>
        <v>1270</v>
      </c>
    </row>
    <row r="17" spans="1:13" s="29" customFormat="1" ht="19.5" customHeight="1">
      <c r="A17" s="44">
        <v>9</v>
      </c>
      <c r="B17" s="45"/>
      <c r="C17" s="46" t="s">
        <v>291</v>
      </c>
      <c r="D17" s="7" t="s">
        <v>297</v>
      </c>
      <c r="E17" s="48">
        <v>240</v>
      </c>
      <c r="F17" s="48">
        <v>330</v>
      </c>
      <c r="G17" s="48">
        <v>285</v>
      </c>
      <c r="H17" s="48">
        <v>2</v>
      </c>
      <c r="I17" s="48">
        <v>48</v>
      </c>
      <c r="J17" s="48">
        <v>5</v>
      </c>
      <c r="K17" s="105">
        <f t="shared" si="0"/>
        <v>168</v>
      </c>
      <c r="L17" s="104"/>
      <c r="M17" s="106">
        <f t="shared" si="1"/>
        <v>1038</v>
      </c>
    </row>
    <row r="18" spans="1:13" s="29" customFormat="1" ht="19.5" customHeight="1">
      <c r="A18" s="44">
        <v>15</v>
      </c>
      <c r="B18" s="45"/>
      <c r="C18" s="46" t="s">
        <v>351</v>
      </c>
      <c r="D18" s="7" t="s">
        <v>297</v>
      </c>
      <c r="E18" s="48">
        <v>275</v>
      </c>
      <c r="F18" s="48">
        <v>250</v>
      </c>
      <c r="G18" s="48">
        <v>245</v>
      </c>
      <c r="H18" s="48">
        <v>3</v>
      </c>
      <c r="I18" s="48">
        <v>33</v>
      </c>
      <c r="J18" s="48">
        <v>5</v>
      </c>
      <c r="K18" s="105">
        <f t="shared" si="0"/>
        <v>213</v>
      </c>
      <c r="L18" s="104"/>
      <c r="M18" s="106">
        <f t="shared" si="1"/>
        <v>688</v>
      </c>
    </row>
    <row r="19" spans="1:13" s="29" customFormat="1" ht="19.5" customHeight="1">
      <c r="A19" s="44">
        <v>21</v>
      </c>
      <c r="B19" s="45"/>
      <c r="C19" s="46" t="s">
        <v>352</v>
      </c>
      <c r="D19" s="7" t="s">
        <v>297</v>
      </c>
      <c r="E19" s="48">
        <v>135</v>
      </c>
      <c r="F19" s="48">
        <v>170</v>
      </c>
      <c r="G19" s="48">
        <v>340</v>
      </c>
      <c r="H19" s="48">
        <v>3</v>
      </c>
      <c r="I19" s="48">
        <v>4</v>
      </c>
      <c r="J19" s="48">
        <v>7</v>
      </c>
      <c r="K19" s="105">
        <f t="shared" si="0"/>
        <v>184</v>
      </c>
      <c r="L19" s="104"/>
      <c r="M19" s="106">
        <f t="shared" si="1"/>
        <v>554</v>
      </c>
    </row>
    <row r="20" spans="1:13" s="29" customFormat="1" ht="19.5" customHeight="1">
      <c r="A20" s="44">
        <v>24</v>
      </c>
      <c r="B20" s="45"/>
      <c r="C20" s="46" t="s">
        <v>348</v>
      </c>
      <c r="D20" s="7" t="s">
        <v>297</v>
      </c>
      <c r="E20" s="48">
        <v>160</v>
      </c>
      <c r="F20" s="48">
        <v>205</v>
      </c>
      <c r="G20" s="48">
        <v>240</v>
      </c>
      <c r="H20" s="48">
        <v>3</v>
      </c>
      <c r="I20" s="48">
        <v>6</v>
      </c>
      <c r="J20" s="48">
        <v>8</v>
      </c>
      <c r="K20" s="105">
        <f t="shared" si="0"/>
        <v>186</v>
      </c>
      <c r="L20" s="104"/>
      <c r="M20" s="106">
        <f t="shared" si="1"/>
        <v>466</v>
      </c>
    </row>
    <row r="21" spans="1:13" s="29" customFormat="1" ht="19.5" customHeight="1">
      <c r="A21" s="44">
        <v>31</v>
      </c>
      <c r="C21" s="46" t="s">
        <v>307</v>
      </c>
      <c r="D21" s="7" t="s">
        <v>297</v>
      </c>
      <c r="E21" s="48">
        <v>100</v>
      </c>
      <c r="F21" s="48">
        <v>330</v>
      </c>
      <c r="G21" s="48">
        <v>0</v>
      </c>
      <c r="H21" s="48">
        <v>3</v>
      </c>
      <c r="I21" s="48">
        <v>23</v>
      </c>
      <c r="J21" s="48">
        <v>6</v>
      </c>
      <c r="K21" s="105">
        <f t="shared" si="0"/>
        <v>203</v>
      </c>
      <c r="L21" s="104"/>
      <c r="M21" s="106">
        <f t="shared" si="1"/>
        <v>48</v>
      </c>
    </row>
    <row r="22" spans="1:13" s="29" customFormat="1" ht="19.5" customHeight="1">
      <c r="A22" s="44">
        <v>38</v>
      </c>
      <c r="B22" s="45"/>
      <c r="C22" s="46" t="s">
        <v>305</v>
      </c>
      <c r="D22" s="7" t="s">
        <v>297</v>
      </c>
      <c r="E22" s="48">
        <v>200</v>
      </c>
      <c r="F22" s="48">
        <v>0</v>
      </c>
      <c r="G22" s="48">
        <v>0</v>
      </c>
      <c r="H22" s="48">
        <v>3</v>
      </c>
      <c r="I22" s="48">
        <v>50</v>
      </c>
      <c r="J22" s="48">
        <v>4</v>
      </c>
      <c r="K22" s="105">
        <f t="shared" si="0"/>
        <v>230</v>
      </c>
      <c r="L22" s="104"/>
      <c r="M22" s="106">
        <f t="shared" si="1"/>
        <v>-520</v>
      </c>
    </row>
    <row r="23" spans="1:13" s="29" customFormat="1" ht="19.5" customHeight="1">
      <c r="A23" s="44">
        <v>29</v>
      </c>
      <c r="B23" s="45"/>
      <c r="C23" s="46" t="s">
        <v>301</v>
      </c>
      <c r="D23" s="7" t="s">
        <v>134</v>
      </c>
      <c r="E23" s="48">
        <v>275</v>
      </c>
      <c r="F23" s="48">
        <v>195</v>
      </c>
      <c r="G23" s="48">
        <v>0</v>
      </c>
      <c r="H23" s="48">
        <v>2</v>
      </c>
      <c r="I23" s="48">
        <v>54</v>
      </c>
      <c r="J23" s="48">
        <v>3</v>
      </c>
      <c r="K23" s="105">
        <f t="shared" si="0"/>
        <v>174</v>
      </c>
      <c r="L23" s="104"/>
      <c r="M23" s="106">
        <f t="shared" si="1"/>
        <v>244</v>
      </c>
    </row>
    <row r="24" spans="1:14" s="29" customFormat="1" ht="19.5" customHeight="1">
      <c r="A24" s="44">
        <v>32</v>
      </c>
      <c r="B24" s="45"/>
      <c r="C24" s="46" t="s">
        <v>347</v>
      </c>
      <c r="D24" s="7" t="s">
        <v>134</v>
      </c>
      <c r="E24" s="48">
        <v>170</v>
      </c>
      <c r="F24" s="48">
        <v>295</v>
      </c>
      <c r="G24" s="48">
        <v>0</v>
      </c>
      <c r="H24" s="48">
        <v>3</v>
      </c>
      <c r="I24" s="48">
        <v>41</v>
      </c>
      <c r="J24" s="48">
        <v>1</v>
      </c>
      <c r="K24" s="105">
        <f t="shared" si="0"/>
        <v>221</v>
      </c>
      <c r="L24" s="104"/>
      <c r="M24" s="106">
        <f t="shared" si="1"/>
        <v>46</v>
      </c>
      <c r="N24" s="158"/>
    </row>
    <row r="25" spans="1:13" s="29" customFormat="1" ht="19.5" customHeight="1">
      <c r="A25" s="44">
        <v>16</v>
      </c>
      <c r="B25" s="45"/>
      <c r="C25" s="46" t="s">
        <v>322</v>
      </c>
      <c r="D25" s="7" t="s">
        <v>157</v>
      </c>
      <c r="E25" s="48">
        <v>130</v>
      </c>
      <c r="F25" s="48">
        <v>185</v>
      </c>
      <c r="G25" s="48">
        <v>400</v>
      </c>
      <c r="H25" s="107">
        <v>3</v>
      </c>
      <c r="I25" s="107">
        <v>12</v>
      </c>
      <c r="J25" s="107">
        <v>9</v>
      </c>
      <c r="K25" s="105">
        <f t="shared" si="0"/>
        <v>192</v>
      </c>
      <c r="L25" s="104"/>
      <c r="M25" s="106">
        <f t="shared" si="1"/>
        <v>662</v>
      </c>
    </row>
    <row r="26" spans="1:13" s="29" customFormat="1" ht="19.5" customHeight="1">
      <c r="A26" s="44">
        <v>17</v>
      </c>
      <c r="B26" s="45"/>
      <c r="C26" s="46" t="s">
        <v>344</v>
      </c>
      <c r="D26" s="7" t="s">
        <v>157</v>
      </c>
      <c r="E26" s="48">
        <v>340</v>
      </c>
      <c r="F26" s="48">
        <v>160</v>
      </c>
      <c r="G26" s="48">
        <v>180</v>
      </c>
      <c r="H26" s="48">
        <v>3</v>
      </c>
      <c r="I26" s="48">
        <v>6</v>
      </c>
      <c r="J26" s="48">
        <v>1</v>
      </c>
      <c r="K26" s="105">
        <f t="shared" si="0"/>
        <v>186</v>
      </c>
      <c r="L26" s="104"/>
      <c r="M26" s="106">
        <f t="shared" si="1"/>
        <v>616</v>
      </c>
    </row>
    <row r="27" spans="1:13" s="29" customFormat="1" ht="19.5" customHeight="1">
      <c r="A27" s="44">
        <v>33</v>
      </c>
      <c r="B27" s="45"/>
      <c r="C27" s="46" t="s">
        <v>324</v>
      </c>
      <c r="D27" s="7" t="s">
        <v>157</v>
      </c>
      <c r="E27" s="48">
        <v>145</v>
      </c>
      <c r="F27" s="48">
        <v>135</v>
      </c>
      <c r="G27" s="48">
        <v>195</v>
      </c>
      <c r="H27" s="48">
        <v>4</v>
      </c>
      <c r="I27" s="48">
        <v>5</v>
      </c>
      <c r="J27" s="48">
        <v>6</v>
      </c>
      <c r="K27" s="105">
        <f t="shared" si="0"/>
        <v>245</v>
      </c>
      <c r="L27" s="104"/>
      <c r="M27" s="106">
        <f t="shared" si="1"/>
        <v>-30</v>
      </c>
    </row>
    <row r="28" spans="1:13" s="29" customFormat="1" ht="19.5" customHeight="1">
      <c r="A28" s="44">
        <v>40</v>
      </c>
      <c r="B28" s="45"/>
      <c r="C28" s="46" t="s">
        <v>299</v>
      </c>
      <c r="D28" s="7" t="s">
        <v>157</v>
      </c>
      <c r="E28" s="48">
        <v>0</v>
      </c>
      <c r="F28" s="48">
        <v>0</v>
      </c>
      <c r="G28" s="48">
        <v>0</v>
      </c>
      <c r="H28" s="48">
        <v>3</v>
      </c>
      <c r="I28" s="48">
        <v>9</v>
      </c>
      <c r="J28" s="48">
        <v>0</v>
      </c>
      <c r="K28" s="105">
        <f t="shared" si="0"/>
        <v>189</v>
      </c>
      <c r="L28" s="104"/>
      <c r="M28" s="106">
        <f t="shared" si="1"/>
        <v>-756</v>
      </c>
    </row>
    <row r="29" spans="1:13" s="29" customFormat="1" ht="19.5" customHeight="1">
      <c r="A29" s="44">
        <v>11</v>
      </c>
      <c r="B29" s="45"/>
      <c r="C29" s="46" t="s">
        <v>332</v>
      </c>
      <c r="D29" s="7" t="s">
        <v>333</v>
      </c>
      <c r="E29" s="48">
        <v>340</v>
      </c>
      <c r="F29" s="48">
        <v>260</v>
      </c>
      <c r="G29" s="48">
        <v>250</v>
      </c>
      <c r="H29" s="48">
        <v>3</v>
      </c>
      <c r="I29" s="48">
        <v>11</v>
      </c>
      <c r="J29" s="48">
        <v>6</v>
      </c>
      <c r="K29" s="105">
        <f t="shared" si="0"/>
        <v>191</v>
      </c>
      <c r="L29" s="104"/>
      <c r="M29" s="106">
        <f t="shared" si="1"/>
        <v>936</v>
      </c>
    </row>
    <row r="30" spans="1:13" s="29" customFormat="1" ht="19.5" customHeight="1">
      <c r="A30" s="44">
        <v>36</v>
      </c>
      <c r="B30" s="45"/>
      <c r="C30" s="46" t="s">
        <v>341</v>
      </c>
      <c r="D30" s="7" t="s">
        <v>333</v>
      </c>
      <c r="E30" s="48">
        <v>295</v>
      </c>
      <c r="F30" s="48">
        <v>115</v>
      </c>
      <c r="G30" s="48">
        <v>0</v>
      </c>
      <c r="H30" s="48">
        <v>4</v>
      </c>
      <c r="I30" s="48">
        <v>53</v>
      </c>
      <c r="J30" s="48">
        <v>2</v>
      </c>
      <c r="K30" s="105">
        <f t="shared" si="0"/>
        <v>293</v>
      </c>
      <c r="L30" s="104"/>
      <c r="M30" s="106">
        <f t="shared" si="1"/>
        <v>-352</v>
      </c>
    </row>
    <row r="31" spans="1:13" s="29" customFormat="1" ht="19.5" customHeight="1">
      <c r="A31" s="44">
        <v>37</v>
      </c>
      <c r="B31" s="45"/>
      <c r="C31" s="46" t="s">
        <v>336</v>
      </c>
      <c r="D31" s="7" t="s">
        <v>333</v>
      </c>
      <c r="E31" s="48">
        <v>150</v>
      </c>
      <c r="F31" s="48">
        <v>100</v>
      </c>
      <c r="G31" s="48">
        <v>0</v>
      </c>
      <c r="H31" s="48">
        <v>3</v>
      </c>
      <c r="I31" s="48">
        <v>33</v>
      </c>
      <c r="J31" s="48">
        <v>2</v>
      </c>
      <c r="K31" s="105">
        <f t="shared" si="0"/>
        <v>213</v>
      </c>
      <c r="L31" s="104"/>
      <c r="M31" s="106">
        <f t="shared" si="1"/>
        <v>-352</v>
      </c>
    </row>
    <row r="32" spans="1:13" s="29" customFormat="1" ht="19.5" customHeight="1">
      <c r="A32" s="44">
        <v>20</v>
      </c>
      <c r="B32" s="45"/>
      <c r="C32" s="46" t="s">
        <v>312</v>
      </c>
      <c r="D32" s="7" t="s">
        <v>313</v>
      </c>
      <c r="E32" s="48">
        <v>310</v>
      </c>
      <c r="F32" s="48">
        <v>150</v>
      </c>
      <c r="G32" s="48">
        <v>205</v>
      </c>
      <c r="H32" s="48">
        <v>3</v>
      </c>
      <c r="I32" s="48">
        <v>13</v>
      </c>
      <c r="J32" s="48">
        <v>3</v>
      </c>
      <c r="K32" s="105">
        <f t="shared" si="0"/>
        <v>193</v>
      </c>
      <c r="L32" s="104"/>
      <c r="M32" s="106">
        <f t="shared" si="1"/>
        <v>558</v>
      </c>
    </row>
    <row r="33" spans="1:13" s="29" customFormat="1" ht="19.5" customHeight="1">
      <c r="A33" s="44">
        <v>10</v>
      </c>
      <c r="B33" s="45"/>
      <c r="C33" s="46" t="s">
        <v>294</v>
      </c>
      <c r="D33" s="7" t="s">
        <v>136</v>
      </c>
      <c r="E33" s="48">
        <v>275</v>
      </c>
      <c r="F33" s="48">
        <v>285</v>
      </c>
      <c r="G33" s="48">
        <v>300</v>
      </c>
      <c r="H33" s="107">
        <v>3</v>
      </c>
      <c r="I33" s="107">
        <v>0</v>
      </c>
      <c r="J33" s="107">
        <v>7</v>
      </c>
      <c r="K33" s="105">
        <f t="shared" si="0"/>
        <v>180</v>
      </c>
      <c r="L33" s="104"/>
      <c r="M33" s="106">
        <f t="shared" si="1"/>
        <v>1000</v>
      </c>
    </row>
    <row r="34" spans="1:13" s="29" customFormat="1" ht="19.5" customHeight="1">
      <c r="A34" s="44">
        <v>12</v>
      </c>
      <c r="B34" s="45"/>
      <c r="C34" s="46" t="s">
        <v>290</v>
      </c>
      <c r="D34" s="7" t="s">
        <v>136</v>
      </c>
      <c r="E34" s="48">
        <v>255</v>
      </c>
      <c r="F34" s="48">
        <v>300</v>
      </c>
      <c r="G34" s="48">
        <v>200</v>
      </c>
      <c r="H34" s="48">
        <v>2</v>
      </c>
      <c r="I34" s="48">
        <v>43</v>
      </c>
      <c r="J34" s="48">
        <v>9</v>
      </c>
      <c r="K34" s="105">
        <f t="shared" si="0"/>
        <v>163</v>
      </c>
      <c r="L34" s="104"/>
      <c r="M34" s="106">
        <f t="shared" si="1"/>
        <v>858</v>
      </c>
    </row>
    <row r="35" spans="1:13" s="29" customFormat="1" ht="19.5" customHeight="1">
      <c r="A35" s="44">
        <v>27</v>
      </c>
      <c r="B35" s="45"/>
      <c r="C35" s="46" t="s">
        <v>340</v>
      </c>
      <c r="D35" s="7" t="s">
        <v>136</v>
      </c>
      <c r="E35" s="48">
        <v>290</v>
      </c>
      <c r="F35" s="48">
        <v>115</v>
      </c>
      <c r="G35" s="48">
        <v>185</v>
      </c>
      <c r="H35" s="48">
        <v>3</v>
      </c>
      <c r="I35" s="48">
        <v>9</v>
      </c>
      <c r="J35" s="48">
        <v>1</v>
      </c>
      <c r="K35" s="105">
        <f t="shared" si="0"/>
        <v>189</v>
      </c>
      <c r="L35" s="104"/>
      <c r="M35" s="106">
        <f t="shared" si="1"/>
        <v>424</v>
      </c>
    </row>
    <row r="36" spans="1:13" ht="19.5" customHeight="1">
      <c r="A36" s="44">
        <v>23</v>
      </c>
      <c r="B36" s="45"/>
      <c r="C36" s="46" t="s">
        <v>316</v>
      </c>
      <c r="D36" s="7" t="s">
        <v>317</v>
      </c>
      <c r="E36" s="48">
        <v>380</v>
      </c>
      <c r="F36" s="48">
        <v>155</v>
      </c>
      <c r="G36" s="48">
        <v>205</v>
      </c>
      <c r="H36" s="48">
        <v>4</v>
      </c>
      <c r="I36" s="48">
        <v>2</v>
      </c>
      <c r="J36" s="48">
        <v>3</v>
      </c>
      <c r="K36" s="105">
        <f t="shared" si="0"/>
        <v>242</v>
      </c>
      <c r="L36" s="104"/>
      <c r="M36" s="106">
        <f t="shared" si="1"/>
        <v>512</v>
      </c>
    </row>
    <row r="37" spans="1:13" ht="19.5" customHeight="1">
      <c r="A37" s="44">
        <v>14</v>
      </c>
      <c r="B37" s="45"/>
      <c r="C37" s="46" t="s">
        <v>295</v>
      </c>
      <c r="D37" s="7" t="s">
        <v>298</v>
      </c>
      <c r="E37" s="48">
        <v>275</v>
      </c>
      <c r="F37" s="48">
        <v>255</v>
      </c>
      <c r="G37" s="48">
        <v>240</v>
      </c>
      <c r="H37" s="48">
        <v>3</v>
      </c>
      <c r="I37" s="48">
        <v>23</v>
      </c>
      <c r="J37" s="48">
        <v>2</v>
      </c>
      <c r="K37" s="105">
        <f t="shared" si="0"/>
        <v>203</v>
      </c>
      <c r="L37" s="104"/>
      <c r="M37" s="106">
        <f t="shared" si="1"/>
        <v>728</v>
      </c>
    </row>
    <row r="38" spans="1:13" ht="19.5" customHeight="1">
      <c r="A38" s="44">
        <v>3</v>
      </c>
      <c r="B38" s="45"/>
      <c r="C38" s="46" t="s">
        <v>345</v>
      </c>
      <c r="D38" s="7" t="s">
        <v>346</v>
      </c>
      <c r="E38" s="48">
        <v>265</v>
      </c>
      <c r="F38" s="48">
        <v>410</v>
      </c>
      <c r="G38" s="48">
        <v>260</v>
      </c>
      <c r="H38" s="48">
        <v>2</v>
      </c>
      <c r="I38" s="48">
        <v>45</v>
      </c>
      <c r="J38" s="48">
        <v>6</v>
      </c>
      <c r="K38" s="105">
        <f t="shared" si="0"/>
        <v>165</v>
      </c>
      <c r="L38" s="104"/>
      <c r="M38" s="106">
        <f t="shared" si="1"/>
        <v>1210</v>
      </c>
    </row>
    <row r="39" spans="1:13" ht="19.5" customHeight="1">
      <c r="A39" s="44">
        <v>4</v>
      </c>
      <c r="B39" s="45"/>
      <c r="C39" s="46" t="s">
        <v>306</v>
      </c>
      <c r="D39" s="7" t="s">
        <v>161</v>
      </c>
      <c r="E39" s="48">
        <v>120</v>
      </c>
      <c r="F39" s="48">
        <v>440</v>
      </c>
      <c r="G39" s="48">
        <v>250</v>
      </c>
      <c r="H39" s="48">
        <v>1</v>
      </c>
      <c r="I39" s="48">
        <v>46</v>
      </c>
      <c r="J39" s="48">
        <v>4</v>
      </c>
      <c r="K39" s="105">
        <f t="shared" si="0"/>
        <v>106</v>
      </c>
      <c r="L39" s="104"/>
      <c r="M39" s="106">
        <f t="shared" si="1"/>
        <v>1196</v>
      </c>
    </row>
    <row r="40" spans="1:13" ht="19.5" customHeight="1">
      <c r="A40" s="44">
        <v>5</v>
      </c>
      <c r="B40" s="45"/>
      <c r="C40" s="46" t="s">
        <v>350</v>
      </c>
      <c r="D40" s="5" t="s">
        <v>161</v>
      </c>
      <c r="E40" s="48">
        <v>380</v>
      </c>
      <c r="F40" s="48">
        <v>390</v>
      </c>
      <c r="G40" s="48">
        <v>275</v>
      </c>
      <c r="H40" s="48">
        <v>3</v>
      </c>
      <c r="I40" s="48">
        <v>45</v>
      </c>
      <c r="J40" s="48">
        <v>1</v>
      </c>
      <c r="K40" s="105">
        <f t="shared" si="0"/>
        <v>225</v>
      </c>
      <c r="L40" s="104"/>
      <c r="M40" s="106">
        <f t="shared" si="1"/>
        <v>1190</v>
      </c>
    </row>
    <row r="41" spans="1:13" s="29" customFormat="1" ht="19.5" customHeight="1">
      <c r="A41" s="44">
        <v>19</v>
      </c>
      <c r="B41" s="45"/>
      <c r="C41" s="46" t="s">
        <v>300</v>
      </c>
      <c r="D41" s="7" t="s">
        <v>161</v>
      </c>
      <c r="E41" s="48">
        <v>250</v>
      </c>
      <c r="F41" s="48">
        <v>220</v>
      </c>
      <c r="G41" s="48">
        <v>210</v>
      </c>
      <c r="H41" s="48">
        <v>3</v>
      </c>
      <c r="I41" s="48">
        <v>20</v>
      </c>
      <c r="J41" s="48">
        <v>8</v>
      </c>
      <c r="K41" s="105">
        <f t="shared" si="0"/>
        <v>200</v>
      </c>
      <c r="L41" s="104"/>
      <c r="M41" s="106">
        <f t="shared" si="1"/>
        <v>560</v>
      </c>
    </row>
    <row r="42" spans="1:13" s="29" customFormat="1" ht="19.5" customHeight="1">
      <c r="A42" s="44">
        <v>26</v>
      </c>
      <c r="B42" s="45"/>
      <c r="C42" s="46" t="s">
        <v>327</v>
      </c>
      <c r="D42" s="7" t="s">
        <v>161</v>
      </c>
      <c r="E42" s="48">
        <v>0</v>
      </c>
      <c r="F42" s="48">
        <v>145</v>
      </c>
      <c r="G42" s="48">
        <v>310</v>
      </c>
      <c r="H42" s="48">
        <v>1</v>
      </c>
      <c r="I42" s="48">
        <v>59</v>
      </c>
      <c r="J42" s="48">
        <v>2</v>
      </c>
      <c r="K42" s="105">
        <f t="shared" si="0"/>
        <v>119</v>
      </c>
      <c r="L42" s="104"/>
      <c r="M42" s="106">
        <f t="shared" si="1"/>
        <v>434</v>
      </c>
    </row>
    <row r="43" spans="1:13" s="29" customFormat="1" ht="19.5" customHeight="1">
      <c r="A43" s="44">
        <v>13</v>
      </c>
      <c r="B43" s="45"/>
      <c r="C43" s="46" t="s">
        <v>358</v>
      </c>
      <c r="D43" s="7" t="s">
        <v>216</v>
      </c>
      <c r="E43" s="48">
        <v>310</v>
      </c>
      <c r="F43" s="48">
        <v>130</v>
      </c>
      <c r="G43" s="48">
        <v>260</v>
      </c>
      <c r="H43" s="48">
        <v>2</v>
      </c>
      <c r="I43" s="48">
        <v>16</v>
      </c>
      <c r="J43" s="48">
        <v>5</v>
      </c>
      <c r="K43" s="105">
        <f t="shared" si="0"/>
        <v>136</v>
      </c>
      <c r="L43" s="104"/>
      <c r="M43" s="106">
        <f t="shared" si="1"/>
        <v>856</v>
      </c>
    </row>
    <row r="44" spans="1:13" s="29" customFormat="1" ht="19.5" customHeight="1">
      <c r="A44" s="44">
        <v>25</v>
      </c>
      <c r="B44" s="45"/>
      <c r="C44" s="46" t="s">
        <v>334</v>
      </c>
      <c r="D44" s="7" t="s">
        <v>216</v>
      </c>
      <c r="E44" s="48">
        <v>135</v>
      </c>
      <c r="F44" s="48">
        <v>145</v>
      </c>
      <c r="G44" s="48">
        <v>190</v>
      </c>
      <c r="H44" s="107">
        <v>2</v>
      </c>
      <c r="I44" s="107">
        <v>2</v>
      </c>
      <c r="J44" s="107">
        <v>3</v>
      </c>
      <c r="K44" s="105">
        <f t="shared" si="0"/>
        <v>122</v>
      </c>
      <c r="L44" s="104"/>
      <c r="M44" s="106">
        <f t="shared" si="1"/>
        <v>452</v>
      </c>
    </row>
    <row r="45" spans="1:13" s="29" customFormat="1" ht="19.5" customHeight="1">
      <c r="A45" s="44">
        <v>8</v>
      </c>
      <c r="B45" s="45"/>
      <c r="C45" s="46" t="s">
        <v>303</v>
      </c>
      <c r="D45" s="7" t="s">
        <v>168</v>
      </c>
      <c r="E45" s="48">
        <v>300</v>
      </c>
      <c r="F45" s="48">
        <v>285</v>
      </c>
      <c r="G45" s="48">
        <v>350</v>
      </c>
      <c r="H45" s="48">
        <v>3</v>
      </c>
      <c r="I45" s="48">
        <v>19</v>
      </c>
      <c r="J45" s="48">
        <v>7</v>
      </c>
      <c r="K45" s="105">
        <f t="shared" si="0"/>
        <v>199</v>
      </c>
      <c r="L45" s="104"/>
      <c r="M45" s="106">
        <f t="shared" si="1"/>
        <v>1074</v>
      </c>
    </row>
    <row r="46" spans="1:13" s="29" customFormat="1" ht="19.5" customHeight="1">
      <c r="A46" s="44">
        <v>28</v>
      </c>
      <c r="B46" s="45"/>
      <c r="C46" s="46" t="s">
        <v>318</v>
      </c>
      <c r="D46" s="7" t="s">
        <v>311</v>
      </c>
      <c r="E46" s="48">
        <v>155</v>
      </c>
      <c r="F46" s="48">
        <v>340</v>
      </c>
      <c r="G46" s="48">
        <v>160</v>
      </c>
      <c r="H46" s="48">
        <v>4</v>
      </c>
      <c r="I46" s="48">
        <v>6</v>
      </c>
      <c r="J46" s="48">
        <v>4</v>
      </c>
      <c r="K46" s="105">
        <f t="shared" si="0"/>
        <v>246</v>
      </c>
      <c r="L46" s="104"/>
      <c r="M46" s="106">
        <f t="shared" si="1"/>
        <v>326</v>
      </c>
    </row>
    <row r="47" spans="1:13" s="29" customFormat="1" ht="19.5" customHeight="1">
      <c r="A47" s="44">
        <v>30</v>
      </c>
      <c r="B47" s="45"/>
      <c r="C47" s="46" t="s">
        <v>304</v>
      </c>
      <c r="D47" s="7" t="s">
        <v>311</v>
      </c>
      <c r="E47" s="48">
        <v>270</v>
      </c>
      <c r="F47" s="48">
        <v>145</v>
      </c>
      <c r="G47" s="48">
        <v>100</v>
      </c>
      <c r="H47" s="48">
        <v>3</v>
      </c>
      <c r="I47" s="48">
        <v>33</v>
      </c>
      <c r="J47" s="48">
        <v>8</v>
      </c>
      <c r="K47" s="105">
        <f t="shared" si="0"/>
        <v>213</v>
      </c>
      <c r="L47" s="104"/>
      <c r="M47" s="106">
        <f t="shared" si="1"/>
        <v>178</v>
      </c>
    </row>
    <row r="48" spans="1:13" s="29" customFormat="1" ht="19.5" customHeight="1">
      <c r="A48" s="44">
        <v>34</v>
      </c>
      <c r="B48" s="45"/>
      <c r="C48" s="46" t="s">
        <v>310</v>
      </c>
      <c r="D48" s="7" t="s">
        <v>311</v>
      </c>
      <c r="E48" s="48">
        <v>0</v>
      </c>
      <c r="F48" s="48">
        <v>135</v>
      </c>
      <c r="G48" s="48">
        <v>200</v>
      </c>
      <c r="H48" s="48">
        <v>3</v>
      </c>
      <c r="I48" s="48">
        <v>12</v>
      </c>
      <c r="J48" s="48">
        <v>9</v>
      </c>
      <c r="K48" s="105">
        <f t="shared" si="0"/>
        <v>192</v>
      </c>
      <c r="L48" s="104"/>
      <c r="M48" s="106">
        <f t="shared" si="1"/>
        <v>-98</v>
      </c>
    </row>
    <row r="49" spans="1:13" s="29" customFormat="1" ht="19.5" customHeight="1">
      <c r="A49" s="44">
        <v>35</v>
      </c>
      <c r="B49" s="45"/>
      <c r="C49" s="46" t="s">
        <v>349</v>
      </c>
      <c r="D49" s="7" t="s">
        <v>311</v>
      </c>
      <c r="E49" s="48">
        <v>110</v>
      </c>
      <c r="F49" s="48">
        <v>105</v>
      </c>
      <c r="G49" s="48">
        <v>0</v>
      </c>
      <c r="H49" s="48">
        <v>2</v>
      </c>
      <c r="I49" s="48">
        <v>58</v>
      </c>
      <c r="J49" s="48">
        <v>0</v>
      </c>
      <c r="K49" s="105">
        <f t="shared" si="0"/>
        <v>178</v>
      </c>
      <c r="L49" s="104"/>
      <c r="M49" s="106">
        <f t="shared" si="1"/>
        <v>-282</v>
      </c>
    </row>
    <row r="50" spans="1:14" s="29" customFormat="1" ht="19.5" customHeight="1">
      <c r="A50" s="44">
        <v>39</v>
      </c>
      <c r="B50" s="45"/>
      <c r="C50" s="46" t="s">
        <v>321</v>
      </c>
      <c r="D50" s="7" t="s">
        <v>311</v>
      </c>
      <c r="E50" s="48">
        <v>0</v>
      </c>
      <c r="F50" s="48">
        <v>185</v>
      </c>
      <c r="G50" s="48">
        <v>0</v>
      </c>
      <c r="H50" s="48">
        <v>3</v>
      </c>
      <c r="I50" s="48">
        <v>56</v>
      </c>
      <c r="J50" s="48">
        <v>2</v>
      </c>
      <c r="K50" s="105">
        <f t="shared" si="0"/>
        <v>236</v>
      </c>
      <c r="L50" s="104"/>
      <c r="M50" s="106">
        <f t="shared" si="1"/>
        <v>-574</v>
      </c>
      <c r="N50" s="158"/>
    </row>
    <row r="51" spans="1:14" s="29" customFormat="1" ht="19.5" customHeight="1">
      <c r="A51" s="44">
        <v>18</v>
      </c>
      <c r="B51" s="45"/>
      <c r="C51" s="46" t="s">
        <v>308</v>
      </c>
      <c r="D51" s="7" t="s">
        <v>309</v>
      </c>
      <c r="E51" s="48">
        <v>360</v>
      </c>
      <c r="F51" s="48">
        <v>215</v>
      </c>
      <c r="G51" s="48">
        <v>155</v>
      </c>
      <c r="H51" s="48">
        <v>3</v>
      </c>
      <c r="I51" s="48">
        <v>34</v>
      </c>
      <c r="J51" s="48">
        <v>9</v>
      </c>
      <c r="K51" s="105">
        <f t="shared" si="0"/>
        <v>214</v>
      </c>
      <c r="L51" s="104"/>
      <c r="M51" s="106">
        <f t="shared" si="1"/>
        <v>604</v>
      </c>
      <c r="N51" s="158"/>
    </row>
    <row r="52" spans="1:14" s="29" customFormat="1" ht="19.5" customHeight="1">
      <c r="A52" s="44">
        <v>22</v>
      </c>
      <c r="B52" s="45"/>
      <c r="C52" s="46" t="s">
        <v>293</v>
      </c>
      <c r="D52" s="7" t="s">
        <v>309</v>
      </c>
      <c r="E52" s="48">
        <v>115</v>
      </c>
      <c r="F52" s="48">
        <v>250</v>
      </c>
      <c r="G52" s="48">
        <v>115</v>
      </c>
      <c r="H52" s="48">
        <v>1</v>
      </c>
      <c r="I52" s="48">
        <v>50</v>
      </c>
      <c r="J52" s="48">
        <v>1</v>
      </c>
      <c r="K52" s="105">
        <f t="shared" si="0"/>
        <v>110</v>
      </c>
      <c r="L52" s="104"/>
      <c r="M52" s="106">
        <f t="shared" si="1"/>
        <v>520</v>
      </c>
      <c r="N52" s="158"/>
    </row>
    <row r="53" spans="1:14" s="29" customFormat="1" ht="19.5" customHeight="1">
      <c r="A53" s="44">
        <v>41</v>
      </c>
      <c r="B53" s="45"/>
      <c r="C53" s="46" t="s">
        <v>325</v>
      </c>
      <c r="D53" s="7" t="s">
        <v>309</v>
      </c>
      <c r="E53" s="48">
        <v>0</v>
      </c>
      <c r="F53" s="48">
        <v>0</v>
      </c>
      <c r="G53" s="48">
        <v>0</v>
      </c>
      <c r="H53" s="107">
        <v>5</v>
      </c>
      <c r="I53" s="107">
        <v>53</v>
      </c>
      <c r="J53" s="107">
        <v>9</v>
      </c>
      <c r="K53" s="105">
        <f t="shared" si="0"/>
        <v>353</v>
      </c>
      <c r="L53" s="104"/>
      <c r="M53" s="106">
        <f t="shared" si="1"/>
        <v>-1412</v>
      </c>
      <c r="N53" s="158"/>
    </row>
    <row r="54" spans="1:14" s="29" customFormat="1" ht="19.5" customHeight="1">
      <c r="A54" s="44">
        <v>6</v>
      </c>
      <c r="B54" s="45"/>
      <c r="C54" s="46" t="s">
        <v>359</v>
      </c>
      <c r="D54" s="7" t="s">
        <v>143</v>
      </c>
      <c r="E54" s="48">
        <v>370</v>
      </c>
      <c r="F54" s="48">
        <v>370</v>
      </c>
      <c r="G54" s="48">
        <v>225</v>
      </c>
      <c r="H54" s="48">
        <v>3</v>
      </c>
      <c r="I54" s="48">
        <v>18</v>
      </c>
      <c r="J54" s="48">
        <v>0</v>
      </c>
      <c r="K54" s="105">
        <f t="shared" si="0"/>
        <v>198</v>
      </c>
      <c r="L54" s="104"/>
      <c r="M54" s="106">
        <f t="shared" si="1"/>
        <v>1138</v>
      </c>
      <c r="N54" s="158"/>
    </row>
    <row r="55" spans="1:14" s="29" customFormat="1" ht="19.5" customHeight="1">
      <c r="A55" s="44">
        <v>7</v>
      </c>
      <c r="B55" s="45"/>
      <c r="C55" s="46" t="s">
        <v>302</v>
      </c>
      <c r="D55" s="7" t="s">
        <v>143</v>
      </c>
      <c r="E55" s="48">
        <v>240</v>
      </c>
      <c r="F55" s="48">
        <v>220</v>
      </c>
      <c r="G55" s="48">
        <v>400</v>
      </c>
      <c r="H55" s="48">
        <v>2</v>
      </c>
      <c r="I55" s="48">
        <v>35</v>
      </c>
      <c r="J55" s="48">
        <v>1</v>
      </c>
      <c r="K55" s="105">
        <f t="shared" si="0"/>
        <v>155</v>
      </c>
      <c r="L55" s="104"/>
      <c r="M55" s="106">
        <f t="shared" si="1"/>
        <v>1100</v>
      </c>
      <c r="N55" s="158"/>
    </row>
    <row r="56" spans="1:14" s="29" customFormat="1" ht="19.5" customHeight="1">
      <c r="A56" s="44">
        <v>42</v>
      </c>
      <c r="B56" s="45"/>
      <c r="C56" s="46" t="s">
        <v>315</v>
      </c>
      <c r="D56" s="7" t="s">
        <v>143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105">
        <f t="shared" si="0"/>
        <v>0</v>
      </c>
      <c r="L56" s="104"/>
      <c r="M56" s="106">
        <f t="shared" si="1"/>
        <v>0</v>
      </c>
      <c r="N56" s="158"/>
    </row>
    <row r="57" spans="1:14" s="29" customFormat="1" ht="19.5" customHeight="1">
      <c r="A57" s="44">
        <v>43</v>
      </c>
      <c r="B57" s="45"/>
      <c r="C57" s="46"/>
      <c r="D57" s="7"/>
      <c r="E57" s="48"/>
      <c r="F57" s="48"/>
      <c r="G57" s="48"/>
      <c r="H57" s="48"/>
      <c r="I57" s="48"/>
      <c r="J57" s="48"/>
      <c r="K57" s="105"/>
      <c r="L57" s="104"/>
      <c r="M57" s="106"/>
      <c r="N57" s="158"/>
    </row>
    <row r="58" spans="1:13" s="29" customFormat="1" ht="19.5" customHeight="1">
      <c r="A58" s="44">
        <v>37</v>
      </c>
      <c r="B58" s="45"/>
      <c r="C58" s="46"/>
      <c r="D58" s="7"/>
      <c r="E58" s="48"/>
      <c r="F58" s="48"/>
      <c r="G58" s="48"/>
      <c r="H58" s="48"/>
      <c r="I58" s="48"/>
      <c r="J58" s="48"/>
      <c r="K58" s="105"/>
      <c r="L58" s="104"/>
      <c r="M58" s="106"/>
    </row>
    <row r="59" spans="1:13" s="29" customFormat="1" ht="19.5" customHeight="1">
      <c r="A59" s="44">
        <v>38</v>
      </c>
      <c r="B59" s="45"/>
      <c r="C59" s="46"/>
      <c r="D59" s="7"/>
      <c r="E59" s="48"/>
      <c r="F59" s="48"/>
      <c r="G59" s="48"/>
      <c r="H59" s="48"/>
      <c r="I59" s="48"/>
      <c r="J59" s="48"/>
      <c r="K59" s="105"/>
      <c r="L59" s="104"/>
      <c r="M59" s="106"/>
    </row>
    <row r="60" spans="1:13" s="29" customFormat="1" ht="19.5" customHeight="1">
      <c r="A60" s="44"/>
      <c r="B60" s="45"/>
      <c r="C60" s="46"/>
      <c r="D60" s="7"/>
      <c r="E60" s="48"/>
      <c r="F60" s="48"/>
      <c r="G60" s="48"/>
      <c r="H60" s="48"/>
      <c r="I60" s="48"/>
      <c r="J60" s="48"/>
      <c r="K60" s="105"/>
      <c r="L60" s="104"/>
      <c r="M60" s="106"/>
    </row>
    <row r="61" spans="1:13" s="29" customFormat="1" ht="19.5" customHeight="1">
      <c r="A61" s="44"/>
      <c r="B61" s="45"/>
      <c r="C61" s="46"/>
      <c r="D61" s="7"/>
      <c r="E61" s="48"/>
      <c r="F61" s="48"/>
      <c r="G61" s="48"/>
      <c r="H61" s="48"/>
      <c r="I61" s="48"/>
      <c r="J61" s="48"/>
      <c r="K61" s="105"/>
      <c r="L61" s="104"/>
      <c r="M61" s="106"/>
    </row>
    <row r="62" spans="1:3" s="29" customFormat="1" ht="19.5" customHeight="1">
      <c r="A62" s="28"/>
      <c r="B62" s="28"/>
      <c r="C62" s="9">
        <f>+COUNTA(C15:C61)</f>
        <v>42</v>
      </c>
    </row>
    <row r="63" spans="1:2" s="29" customFormat="1" ht="19.5" customHeight="1">
      <c r="A63" s="28"/>
      <c r="B63" s="28"/>
    </row>
    <row r="64" spans="1:2" s="29" customFormat="1" ht="19.5" customHeight="1">
      <c r="A64" s="28"/>
      <c r="B64" s="28"/>
    </row>
    <row r="65" spans="1:2" s="29" customFormat="1" ht="19.5" customHeight="1">
      <c r="A65" s="28"/>
      <c r="B65" s="28"/>
    </row>
    <row r="66" spans="1:2" s="29" customFormat="1" ht="19.5" customHeight="1">
      <c r="A66" s="28"/>
      <c r="B66" s="28"/>
    </row>
    <row r="67" spans="1:2" s="29" customFormat="1" ht="19.5" customHeight="1">
      <c r="A67" s="28"/>
      <c r="B67" s="28"/>
    </row>
    <row r="68" spans="1:2" s="29" customFormat="1" ht="19.5" customHeight="1">
      <c r="A68" s="28"/>
      <c r="B68" s="28"/>
    </row>
    <row r="69" spans="1:2" s="29" customFormat="1" ht="19.5" customHeight="1">
      <c r="A69" s="28"/>
      <c r="B69" s="28"/>
    </row>
    <row r="70" spans="1:2" s="29" customFormat="1" ht="15">
      <c r="A70" s="28"/>
      <c r="B70" s="28"/>
    </row>
    <row r="71" spans="1:2" s="29" customFormat="1" ht="15">
      <c r="A71" s="28"/>
      <c r="B71" s="28"/>
    </row>
    <row r="72" spans="1:2" s="29" customFormat="1" ht="15">
      <c r="A72" s="28"/>
      <c r="B72" s="28"/>
    </row>
    <row r="73" spans="1:2" s="29" customFormat="1" ht="15">
      <c r="A73" s="28"/>
      <c r="B73" s="28"/>
    </row>
    <row r="74" spans="1:2" s="29" customFormat="1" ht="15">
      <c r="A74" s="28"/>
      <c r="B74" s="28"/>
    </row>
    <row r="75" spans="1:2" s="29" customFormat="1" ht="15">
      <c r="A75" s="28"/>
      <c r="B75" s="28"/>
    </row>
    <row r="76" spans="1:2" s="29" customFormat="1" ht="15">
      <c r="A76" s="28"/>
      <c r="B76" s="28"/>
    </row>
    <row r="77" spans="1:2" s="29" customFormat="1" ht="15">
      <c r="A77" s="28"/>
      <c r="B77" s="28"/>
    </row>
    <row r="78" spans="1:2" s="29" customFormat="1" ht="15">
      <c r="A78" s="28"/>
      <c r="B78" s="28"/>
    </row>
    <row r="79" spans="1:2" s="29" customFormat="1" ht="15">
      <c r="A79" s="28"/>
      <c r="B79" s="28"/>
    </row>
    <row r="80" spans="1:2" s="29" customFormat="1" ht="15">
      <c r="A80" s="28"/>
      <c r="B80" s="28"/>
    </row>
    <row r="81" spans="1:2" s="29" customFormat="1" ht="15">
      <c r="A81" s="28"/>
      <c r="B81" s="28"/>
    </row>
    <row r="82" spans="1:2" s="29" customFormat="1" ht="15">
      <c r="A82" s="28"/>
      <c r="B82" s="28"/>
    </row>
    <row r="83" spans="1:2" s="29" customFormat="1" ht="15">
      <c r="A83" s="28"/>
      <c r="B83" s="28"/>
    </row>
    <row r="84" spans="1:2" s="29" customFormat="1" ht="15">
      <c r="A84" s="28"/>
      <c r="B84" s="28"/>
    </row>
    <row r="85" spans="1:2" s="29" customFormat="1" ht="15">
      <c r="A85" s="28"/>
      <c r="B85" s="28"/>
    </row>
    <row r="86" spans="1:2" s="29" customFormat="1" ht="15">
      <c r="A86" s="28"/>
      <c r="B86" s="28"/>
    </row>
    <row r="87" spans="1:2" s="29" customFormat="1" ht="15">
      <c r="A87" s="28"/>
      <c r="B87" s="28"/>
    </row>
    <row r="88" spans="1:2" s="29" customFormat="1" ht="15">
      <c r="A88" s="28"/>
      <c r="B88" s="28"/>
    </row>
  </sheetData>
  <sheetProtection selectLockedCells="1" selectUnlockedCells="1"/>
  <autoFilter ref="A14:M14"/>
  <mergeCells count="4">
    <mergeCell ref="E5:M5"/>
    <mergeCell ref="E7:M7"/>
    <mergeCell ref="E10:F10"/>
    <mergeCell ref="H13:J13"/>
  </mergeCells>
  <dataValidations count="1">
    <dataValidation type="list" allowBlank="1" showInputMessage="1" showErrorMessage="1" sqref="E15:G61">
      <formula1>"0,100,105,110,115,120,125,130,135,140,145,150,155,160,165,170,175,180,185,190,195,200,205,210,215,220,225,230,235,240,245,250,255,260,265,270,275,280,285,290,295,300,310,320,330,340,350,360,370,380,390,400,410,420,430,440,450,460"</formula1>
      <formula2>0</formula2>
    </dataValidation>
  </dataValidations>
  <printOptions/>
  <pageMargins left="0.7" right="0.7" top="0.75" bottom="0.75" header="0.5118055555555555" footer="0.5118055555555555"/>
  <pageSetup fitToHeight="2" fitToWidth="1" horizontalDpi="300" verticalDpi="300" orientation="landscape" scale="92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94"/>
  <sheetViews>
    <sheetView showGridLines="0" zoomScale="90" zoomScaleNormal="90" zoomScalePageLayoutView="0" workbookViewId="0" topLeftCell="A30">
      <selection activeCell="A1" sqref="A1:D16384"/>
    </sheetView>
  </sheetViews>
  <sheetFormatPr defaultColWidth="5.00390625" defaultRowHeight="12.75"/>
  <cols>
    <col min="1" max="1" width="5.00390625" style="9" customWidth="1"/>
    <col min="2" max="2" width="0.9921875" style="9" customWidth="1"/>
    <col min="3" max="3" width="25.57421875" style="9" customWidth="1"/>
    <col min="4" max="4" width="34.57421875" style="9" customWidth="1"/>
    <col min="5" max="5" width="10.140625" style="9" customWidth="1"/>
    <col min="6" max="7" width="6.140625" style="9" customWidth="1"/>
    <col min="8" max="8" width="6.57421875" style="9" customWidth="1"/>
    <col min="9" max="9" width="9.8515625" style="9" customWidth="1"/>
    <col min="10" max="10" width="11.140625" style="9" customWidth="1"/>
    <col min="11" max="11" width="11.28125" style="9" customWidth="1"/>
    <col min="12" max="12" width="10.7109375" style="20" customWidth="1"/>
    <col min="13" max="243" width="6.421875" style="9" customWidth="1"/>
    <col min="244" max="16384" width="5.00390625" style="9" customWidth="1"/>
  </cols>
  <sheetData>
    <row r="2" spans="4:12" ht="18">
      <c r="D2" s="18"/>
      <c r="E2" s="18" t="s">
        <v>47</v>
      </c>
      <c r="F2" s="18"/>
      <c r="G2" s="18"/>
      <c r="H2" s="18"/>
      <c r="I2" s="18"/>
      <c r="J2" s="18"/>
      <c r="K2" s="19"/>
      <c r="L2" s="9"/>
    </row>
    <row r="3" spans="4:12" ht="15">
      <c r="D3" s="20"/>
      <c r="E3" s="20" t="s">
        <v>48</v>
      </c>
      <c r="K3" s="21" t="s">
        <v>49</v>
      </c>
      <c r="L3" s="9"/>
    </row>
    <row r="4" s="22" customFormat="1" ht="12.75"/>
    <row r="5" spans="5:12" s="22" customFormat="1" ht="19.5" customHeight="1">
      <c r="E5" s="171" t="s">
        <v>119</v>
      </c>
      <c r="F5" s="171"/>
      <c r="G5" s="171"/>
      <c r="H5" s="171"/>
      <c r="I5" s="171"/>
      <c r="J5" s="171"/>
      <c r="K5" s="171"/>
      <c r="L5" s="171"/>
    </row>
    <row r="6" spans="5:11" s="22" customFormat="1" ht="15.75">
      <c r="E6" s="18"/>
      <c r="F6" s="18"/>
      <c r="G6" s="18"/>
      <c r="H6" s="18"/>
      <c r="I6" s="18"/>
      <c r="J6" s="18"/>
      <c r="K6" s="23"/>
    </row>
    <row r="7" spans="4:12" s="22" customFormat="1" ht="15.75">
      <c r="D7" s="91"/>
      <c r="E7" s="171" t="s">
        <v>129</v>
      </c>
      <c r="F7" s="171"/>
      <c r="G7" s="171"/>
      <c r="H7" s="171"/>
      <c r="I7" s="171"/>
      <c r="J7" s="171"/>
      <c r="K7" s="171"/>
      <c r="L7" s="171"/>
    </row>
    <row r="8" spans="4:11" s="22" customFormat="1" ht="15.75">
      <c r="D8" s="18"/>
      <c r="E8" s="18"/>
      <c r="F8" s="18"/>
      <c r="K8" s="24"/>
    </row>
    <row r="9" spans="4:12" s="22" customFormat="1" ht="15.75">
      <c r="D9" s="92"/>
      <c r="E9" s="23" t="s">
        <v>122</v>
      </c>
      <c r="F9" s="18"/>
      <c r="H9" s="25"/>
      <c r="I9" s="25"/>
      <c r="J9" s="25"/>
      <c r="K9" s="24"/>
      <c r="L9" s="9"/>
    </row>
    <row r="10" spans="4:12" s="22" customFormat="1" ht="15.75">
      <c r="D10" s="18"/>
      <c r="E10" s="172">
        <v>42890</v>
      </c>
      <c r="F10" s="172"/>
      <c r="H10" s="63"/>
      <c r="I10" s="63"/>
      <c r="J10" s="26"/>
      <c r="K10" s="9"/>
      <c r="L10" s="9"/>
    </row>
    <row r="11" spans="4:12" s="22" customFormat="1" ht="15.75">
      <c r="D11" s="93"/>
      <c r="E11" s="93"/>
      <c r="F11" s="93"/>
      <c r="G11" s="93"/>
      <c r="H11" s="94"/>
      <c r="J11" s="24"/>
      <c r="K11" s="24"/>
      <c r="L11" s="95"/>
    </row>
    <row r="12" spans="4:12" ht="15.75">
      <c r="D12" s="93"/>
      <c r="E12" s="96"/>
      <c r="F12" s="97"/>
      <c r="G12" s="97"/>
      <c r="J12" s="62"/>
      <c r="K12" s="23"/>
      <c r="L12" s="98"/>
    </row>
    <row r="13" ht="6" customHeight="1"/>
    <row r="14" spans="1:12" s="102" customFormat="1" ht="34.5" customHeight="1">
      <c r="A14" s="69" t="s">
        <v>84</v>
      </c>
      <c r="B14" s="69"/>
      <c r="C14" s="69" t="s">
        <v>1</v>
      </c>
      <c r="D14" s="99" t="s">
        <v>101</v>
      </c>
      <c r="E14" s="69" t="s">
        <v>102</v>
      </c>
      <c r="F14" s="177" t="s">
        <v>103</v>
      </c>
      <c r="G14" s="177"/>
      <c r="H14" s="177"/>
      <c r="I14" s="69" t="s">
        <v>104</v>
      </c>
      <c r="J14" s="69" t="s">
        <v>105</v>
      </c>
      <c r="K14" s="100" t="s">
        <v>106</v>
      </c>
      <c r="L14" s="101" t="s">
        <v>107</v>
      </c>
    </row>
    <row r="15" spans="4:12" s="102" customFormat="1" ht="17.25" customHeight="1">
      <c r="D15" s="103"/>
      <c r="L15" s="75"/>
    </row>
    <row r="16" spans="1:12" s="29" customFormat="1" ht="19.5" customHeight="1">
      <c r="A16" s="44">
        <v>2</v>
      </c>
      <c r="B16" s="45"/>
      <c r="C16" s="46" t="s">
        <v>291</v>
      </c>
      <c r="D16" s="7" t="s">
        <v>297</v>
      </c>
      <c r="E16" s="104">
        <v>5</v>
      </c>
      <c r="F16" s="48">
        <v>2</v>
      </c>
      <c r="G16" s="48">
        <v>15</v>
      </c>
      <c r="H16" s="48">
        <v>1</v>
      </c>
      <c r="I16" s="115">
        <f aca="true" t="shared" si="0" ref="I16:I63">ROUND((F16*60+G16+H16*0.01),1)</f>
        <v>135</v>
      </c>
      <c r="J16" s="104"/>
      <c r="K16" s="116">
        <f aca="true" t="shared" si="1" ref="K16:K63">+J16+I16</f>
        <v>135</v>
      </c>
      <c r="L16" s="106">
        <f aca="true" t="shared" si="2" ref="L16:L28">IF(K16&gt;150,IF(K16&gt;195,E16-2,E16-1),E16)</f>
        <v>5</v>
      </c>
    </row>
    <row r="17" spans="1:12" s="29" customFormat="1" ht="19.5" customHeight="1">
      <c r="A17" s="44">
        <v>4</v>
      </c>
      <c r="B17" s="45"/>
      <c r="C17" s="46" t="s">
        <v>343</v>
      </c>
      <c r="D17" s="7" t="s">
        <v>297</v>
      </c>
      <c r="E17" s="104">
        <v>4</v>
      </c>
      <c r="F17" s="107">
        <v>1</v>
      </c>
      <c r="G17" s="107">
        <v>56</v>
      </c>
      <c r="H17" s="107">
        <v>9</v>
      </c>
      <c r="I17" s="115">
        <f t="shared" si="0"/>
        <v>116.1</v>
      </c>
      <c r="J17" s="104"/>
      <c r="K17" s="116">
        <f t="shared" si="1"/>
        <v>116.1</v>
      </c>
      <c r="L17" s="106">
        <f t="shared" si="2"/>
        <v>4</v>
      </c>
    </row>
    <row r="18" spans="1:12" s="29" customFormat="1" ht="19.5" customHeight="1">
      <c r="A18" s="44">
        <v>10</v>
      </c>
      <c r="B18" s="45"/>
      <c r="C18" s="46" t="s">
        <v>296</v>
      </c>
      <c r="D18" s="7" t="s">
        <v>297</v>
      </c>
      <c r="E18" s="104">
        <v>3</v>
      </c>
      <c r="F18" s="48">
        <v>1</v>
      </c>
      <c r="G18" s="48">
        <v>50</v>
      </c>
      <c r="H18" s="48">
        <v>8</v>
      </c>
      <c r="I18" s="115">
        <f t="shared" si="0"/>
        <v>110.1</v>
      </c>
      <c r="J18" s="104"/>
      <c r="K18" s="116">
        <f t="shared" si="1"/>
        <v>110.1</v>
      </c>
      <c r="L18" s="106">
        <f t="shared" si="2"/>
        <v>3</v>
      </c>
    </row>
    <row r="19" spans="1:12" s="29" customFormat="1" ht="19.5" customHeight="1">
      <c r="A19" s="44">
        <v>11</v>
      </c>
      <c r="B19" s="45"/>
      <c r="C19" s="46" t="s">
        <v>335</v>
      </c>
      <c r="D19" s="7" t="s">
        <v>297</v>
      </c>
      <c r="E19" s="104">
        <v>3</v>
      </c>
      <c r="F19" s="107">
        <v>1</v>
      </c>
      <c r="G19" s="107">
        <v>51</v>
      </c>
      <c r="H19" s="107">
        <v>5</v>
      </c>
      <c r="I19" s="115">
        <f t="shared" si="0"/>
        <v>111.1</v>
      </c>
      <c r="J19" s="104"/>
      <c r="K19" s="116">
        <f t="shared" si="1"/>
        <v>111.1</v>
      </c>
      <c r="L19" s="106">
        <f t="shared" si="2"/>
        <v>3</v>
      </c>
    </row>
    <row r="20" spans="1:12" s="29" customFormat="1" ht="19.5" customHeight="1">
      <c r="A20" s="44">
        <v>17</v>
      </c>
      <c r="B20" s="45"/>
      <c r="C20" s="46" t="s">
        <v>348</v>
      </c>
      <c r="D20" s="7" t="s">
        <v>297</v>
      </c>
      <c r="E20" s="104">
        <v>3</v>
      </c>
      <c r="F20" s="48">
        <v>2</v>
      </c>
      <c r="G20" s="48">
        <v>16</v>
      </c>
      <c r="H20" s="48">
        <v>6</v>
      </c>
      <c r="I20" s="115">
        <f t="shared" si="0"/>
        <v>136.1</v>
      </c>
      <c r="J20" s="104"/>
      <c r="K20" s="116">
        <f t="shared" si="1"/>
        <v>136.1</v>
      </c>
      <c r="L20" s="106">
        <f t="shared" si="2"/>
        <v>3</v>
      </c>
    </row>
    <row r="21" spans="1:12" s="29" customFormat="1" ht="19.5" customHeight="1">
      <c r="A21" s="44">
        <v>20</v>
      </c>
      <c r="B21" s="45"/>
      <c r="C21" s="46" t="s">
        <v>307</v>
      </c>
      <c r="D21" s="7" t="s">
        <v>297</v>
      </c>
      <c r="E21" s="104">
        <v>4</v>
      </c>
      <c r="F21" s="48">
        <v>2</v>
      </c>
      <c r="G21" s="48">
        <v>43</v>
      </c>
      <c r="H21" s="48">
        <v>8</v>
      </c>
      <c r="I21" s="115">
        <f t="shared" si="0"/>
        <v>163.1</v>
      </c>
      <c r="J21" s="104"/>
      <c r="K21" s="116">
        <f t="shared" si="1"/>
        <v>163.1</v>
      </c>
      <c r="L21" s="106">
        <f t="shared" si="2"/>
        <v>3</v>
      </c>
    </row>
    <row r="22" spans="1:12" s="29" customFormat="1" ht="19.5" customHeight="1">
      <c r="A22" s="44">
        <v>24</v>
      </c>
      <c r="B22" s="45"/>
      <c r="C22" s="46" t="s">
        <v>305</v>
      </c>
      <c r="D22" s="7" t="s">
        <v>297</v>
      </c>
      <c r="E22" s="104">
        <v>2</v>
      </c>
      <c r="F22" s="48">
        <v>2</v>
      </c>
      <c r="G22" s="48">
        <v>21</v>
      </c>
      <c r="H22" s="48">
        <v>8</v>
      </c>
      <c r="I22" s="115">
        <f t="shared" si="0"/>
        <v>141.1</v>
      </c>
      <c r="J22" s="104"/>
      <c r="K22" s="116">
        <f t="shared" si="1"/>
        <v>141.1</v>
      </c>
      <c r="L22" s="106">
        <f t="shared" si="2"/>
        <v>2</v>
      </c>
    </row>
    <row r="23" spans="1:12" s="29" customFormat="1" ht="19.5" customHeight="1">
      <c r="A23" s="44">
        <v>25</v>
      </c>
      <c r="B23" s="45"/>
      <c r="C23" s="46" t="s">
        <v>352</v>
      </c>
      <c r="D23" s="7" t="s">
        <v>297</v>
      </c>
      <c r="E23" s="104">
        <v>2</v>
      </c>
      <c r="F23" s="48">
        <v>2</v>
      </c>
      <c r="G23" s="48">
        <v>23</v>
      </c>
      <c r="H23" s="48">
        <v>0</v>
      </c>
      <c r="I23" s="115">
        <f t="shared" si="0"/>
        <v>143</v>
      </c>
      <c r="J23" s="104"/>
      <c r="K23" s="116">
        <f t="shared" si="1"/>
        <v>143</v>
      </c>
      <c r="L23" s="106">
        <f t="shared" si="2"/>
        <v>2</v>
      </c>
    </row>
    <row r="24" spans="1:12" s="29" customFormat="1" ht="19.5" customHeight="1">
      <c r="A24" s="44">
        <v>33</v>
      </c>
      <c r="B24" s="45"/>
      <c r="C24" s="46" t="s">
        <v>351</v>
      </c>
      <c r="D24" s="7" t="s">
        <v>297</v>
      </c>
      <c r="E24" s="104">
        <v>1</v>
      </c>
      <c r="F24" s="48">
        <v>2</v>
      </c>
      <c r="G24" s="48">
        <v>25</v>
      </c>
      <c r="H24" s="48">
        <v>9</v>
      </c>
      <c r="I24" s="115">
        <f t="shared" si="0"/>
        <v>145.1</v>
      </c>
      <c r="J24" s="104"/>
      <c r="K24" s="116">
        <f t="shared" si="1"/>
        <v>145.1</v>
      </c>
      <c r="L24" s="106">
        <f t="shared" si="2"/>
        <v>1</v>
      </c>
    </row>
    <row r="25" spans="1:12" s="29" customFormat="1" ht="19.5" customHeight="1">
      <c r="A25" s="44">
        <v>3</v>
      </c>
      <c r="B25" s="45"/>
      <c r="C25" s="46" t="s">
        <v>314</v>
      </c>
      <c r="D25" s="7" t="s">
        <v>134</v>
      </c>
      <c r="E25" s="104">
        <v>5</v>
      </c>
      <c r="F25" s="48">
        <v>2</v>
      </c>
      <c r="G25" s="48">
        <v>17</v>
      </c>
      <c r="H25" s="48">
        <v>7</v>
      </c>
      <c r="I25" s="115">
        <f t="shared" si="0"/>
        <v>137.1</v>
      </c>
      <c r="J25" s="104"/>
      <c r="K25" s="116">
        <f t="shared" si="1"/>
        <v>137.1</v>
      </c>
      <c r="L25" s="106">
        <f t="shared" si="2"/>
        <v>5</v>
      </c>
    </row>
    <row r="26" spans="1:12" s="29" customFormat="1" ht="19.5" customHeight="1">
      <c r="A26" s="44">
        <v>7</v>
      </c>
      <c r="B26" s="45"/>
      <c r="C26" s="46" t="s">
        <v>301</v>
      </c>
      <c r="D26" s="7" t="s">
        <v>134</v>
      </c>
      <c r="E26" s="104">
        <v>4</v>
      </c>
      <c r="F26" s="48">
        <v>2</v>
      </c>
      <c r="G26" s="48">
        <v>11</v>
      </c>
      <c r="H26" s="48">
        <v>9</v>
      </c>
      <c r="I26" s="115">
        <f t="shared" si="0"/>
        <v>131.1</v>
      </c>
      <c r="J26" s="104"/>
      <c r="K26" s="116">
        <f t="shared" si="1"/>
        <v>131.1</v>
      </c>
      <c r="L26" s="106">
        <f t="shared" si="2"/>
        <v>4</v>
      </c>
    </row>
    <row r="27" spans="1:12" s="29" customFormat="1" ht="19.5" customHeight="1">
      <c r="A27" s="44">
        <v>36</v>
      </c>
      <c r="B27" s="45"/>
      <c r="C27" s="46" t="s">
        <v>347</v>
      </c>
      <c r="D27" s="7" t="s">
        <v>134</v>
      </c>
      <c r="E27" s="104">
        <v>2</v>
      </c>
      <c r="F27" s="48">
        <v>2</v>
      </c>
      <c r="G27" s="48">
        <v>47</v>
      </c>
      <c r="H27" s="48">
        <v>5</v>
      </c>
      <c r="I27" s="115">
        <f t="shared" si="0"/>
        <v>167.1</v>
      </c>
      <c r="J27" s="104"/>
      <c r="K27" s="116">
        <f t="shared" si="1"/>
        <v>167.1</v>
      </c>
      <c r="L27" s="106">
        <f t="shared" si="2"/>
        <v>1</v>
      </c>
    </row>
    <row r="28" spans="1:12" s="29" customFormat="1" ht="19.5" customHeight="1">
      <c r="A28" s="44">
        <v>19</v>
      </c>
      <c r="B28" s="45"/>
      <c r="C28" s="46" t="s">
        <v>344</v>
      </c>
      <c r="D28" s="7" t="s">
        <v>157</v>
      </c>
      <c r="E28" s="104">
        <v>4</v>
      </c>
      <c r="F28" s="48">
        <v>2</v>
      </c>
      <c r="G28" s="48">
        <v>42</v>
      </c>
      <c r="H28" s="48">
        <v>8</v>
      </c>
      <c r="I28" s="115">
        <f t="shared" si="0"/>
        <v>162.1</v>
      </c>
      <c r="J28" s="104"/>
      <c r="K28" s="116">
        <f t="shared" si="1"/>
        <v>162.1</v>
      </c>
      <c r="L28" s="106">
        <f t="shared" si="2"/>
        <v>3</v>
      </c>
    </row>
    <row r="29" spans="1:12" s="29" customFormat="1" ht="19.5" customHeight="1">
      <c r="A29" s="44">
        <v>28</v>
      </c>
      <c r="B29" s="45"/>
      <c r="C29" s="46" t="s">
        <v>322</v>
      </c>
      <c r="D29" s="7" t="s">
        <v>157</v>
      </c>
      <c r="E29" s="104">
        <v>4</v>
      </c>
      <c r="F29" s="48">
        <v>3</v>
      </c>
      <c r="G29" s="48">
        <v>58</v>
      </c>
      <c r="H29" s="48">
        <v>1</v>
      </c>
      <c r="I29" s="115">
        <f t="shared" si="0"/>
        <v>238</v>
      </c>
      <c r="J29" s="104"/>
      <c r="K29" s="116">
        <f t="shared" si="1"/>
        <v>238</v>
      </c>
      <c r="L29" s="106">
        <f>IF(K29&gt;180,IF(K29&gt;225,E29-2,E29-1),E29)</f>
        <v>2</v>
      </c>
    </row>
    <row r="30" spans="1:12" s="29" customFormat="1" ht="19.5" customHeight="1">
      <c r="A30" s="44">
        <v>31</v>
      </c>
      <c r="B30" s="45"/>
      <c r="C30" s="46" t="s">
        <v>299</v>
      </c>
      <c r="D30" s="7" t="s">
        <v>157</v>
      </c>
      <c r="E30" s="104">
        <v>1</v>
      </c>
      <c r="F30" s="48">
        <v>2</v>
      </c>
      <c r="G30" s="48">
        <v>13</v>
      </c>
      <c r="H30" s="48">
        <v>8</v>
      </c>
      <c r="I30" s="115">
        <f t="shared" si="0"/>
        <v>133.1</v>
      </c>
      <c r="J30" s="104"/>
      <c r="K30" s="116">
        <f t="shared" si="1"/>
        <v>133.1</v>
      </c>
      <c r="L30" s="106">
        <f>IF(K30&gt;150,IF(K30&gt;195,E30-2,E30-1),E30)</f>
        <v>1</v>
      </c>
    </row>
    <row r="31" spans="1:12" s="29" customFormat="1" ht="19.5" customHeight="1">
      <c r="A31" s="44">
        <v>43</v>
      </c>
      <c r="B31" s="45"/>
      <c r="C31" s="46" t="s">
        <v>324</v>
      </c>
      <c r="D31" s="7" t="s">
        <v>157</v>
      </c>
      <c r="E31" s="104">
        <v>2</v>
      </c>
      <c r="F31" s="48">
        <v>4</v>
      </c>
      <c r="G31" s="48">
        <v>8</v>
      </c>
      <c r="H31" s="48">
        <v>7</v>
      </c>
      <c r="I31" s="115">
        <f t="shared" si="0"/>
        <v>248.1</v>
      </c>
      <c r="J31" s="104"/>
      <c r="K31" s="116">
        <f t="shared" si="1"/>
        <v>248.1</v>
      </c>
      <c r="L31" s="106">
        <f>IF(K31&gt;180,IF(K31&gt;225,E31-2,E31-1),E31)</f>
        <v>0</v>
      </c>
    </row>
    <row r="32" spans="1:12" s="29" customFormat="1" ht="19.5" customHeight="1">
      <c r="A32" s="44">
        <v>6</v>
      </c>
      <c r="B32" s="45"/>
      <c r="C32" s="46" t="s">
        <v>341</v>
      </c>
      <c r="D32" s="7" t="s">
        <v>333</v>
      </c>
      <c r="E32" s="104">
        <v>4</v>
      </c>
      <c r="F32" s="48">
        <v>2</v>
      </c>
      <c r="G32" s="48">
        <v>7</v>
      </c>
      <c r="H32" s="48">
        <v>0</v>
      </c>
      <c r="I32" s="115">
        <f t="shared" si="0"/>
        <v>127</v>
      </c>
      <c r="J32" s="104"/>
      <c r="K32" s="116">
        <f t="shared" si="1"/>
        <v>127</v>
      </c>
      <c r="L32" s="106">
        <f aca="true" t="shared" si="3" ref="L32:L39">IF(K32&gt;150,IF(K32&gt;195,E32-2,E32-1),E32)</f>
        <v>4</v>
      </c>
    </row>
    <row r="33" spans="1:12" s="29" customFormat="1" ht="19.5" customHeight="1">
      <c r="A33" s="44">
        <v>21</v>
      </c>
      <c r="B33" s="45"/>
      <c r="C33" s="46" t="s">
        <v>337</v>
      </c>
      <c r="D33" s="7" t="s">
        <v>333</v>
      </c>
      <c r="E33" s="104">
        <v>4</v>
      </c>
      <c r="F33" s="48">
        <v>2</v>
      </c>
      <c r="G33" s="48">
        <v>53</v>
      </c>
      <c r="H33" s="48">
        <v>6</v>
      </c>
      <c r="I33" s="115">
        <f t="shared" si="0"/>
        <v>173.1</v>
      </c>
      <c r="J33" s="104"/>
      <c r="K33" s="116">
        <f t="shared" si="1"/>
        <v>173.1</v>
      </c>
      <c r="L33" s="106">
        <f t="shared" si="3"/>
        <v>3</v>
      </c>
    </row>
    <row r="34" spans="1:12" s="29" customFormat="1" ht="19.5" customHeight="1">
      <c r="A34" s="44">
        <v>34</v>
      </c>
      <c r="B34" s="45"/>
      <c r="C34" s="46" t="s">
        <v>336</v>
      </c>
      <c r="D34" s="7" t="s">
        <v>333</v>
      </c>
      <c r="E34" s="104">
        <v>2</v>
      </c>
      <c r="F34" s="48">
        <v>2</v>
      </c>
      <c r="G34" s="48">
        <v>40</v>
      </c>
      <c r="H34" s="48">
        <v>5</v>
      </c>
      <c r="I34" s="115">
        <f t="shared" si="0"/>
        <v>160.1</v>
      </c>
      <c r="J34" s="104"/>
      <c r="K34" s="116">
        <f t="shared" si="1"/>
        <v>160.1</v>
      </c>
      <c r="L34" s="106">
        <f t="shared" si="3"/>
        <v>1</v>
      </c>
    </row>
    <row r="35" spans="1:12" s="29" customFormat="1" ht="19.5" customHeight="1">
      <c r="A35" s="44">
        <v>35</v>
      </c>
      <c r="B35" s="45"/>
      <c r="C35" s="46" t="s">
        <v>332</v>
      </c>
      <c r="D35" s="7" t="s">
        <v>333</v>
      </c>
      <c r="E35" s="104">
        <v>2</v>
      </c>
      <c r="F35" s="48">
        <v>2</v>
      </c>
      <c r="G35" s="48">
        <v>47</v>
      </c>
      <c r="H35" s="48">
        <v>3</v>
      </c>
      <c r="I35" s="115">
        <f t="shared" si="0"/>
        <v>167</v>
      </c>
      <c r="J35" s="104"/>
      <c r="K35" s="116">
        <f t="shared" si="1"/>
        <v>167</v>
      </c>
      <c r="L35" s="106">
        <f t="shared" si="3"/>
        <v>1</v>
      </c>
    </row>
    <row r="36" spans="1:12" s="29" customFormat="1" ht="19.5" customHeight="1">
      <c r="A36" s="44">
        <v>13</v>
      </c>
      <c r="B36" s="45"/>
      <c r="C36" s="46" t="s">
        <v>312</v>
      </c>
      <c r="D36" s="7" t="s">
        <v>313</v>
      </c>
      <c r="E36" s="104">
        <v>3</v>
      </c>
      <c r="F36" s="48">
        <v>2</v>
      </c>
      <c r="G36" s="48">
        <v>2</v>
      </c>
      <c r="H36" s="48">
        <v>4</v>
      </c>
      <c r="I36" s="115">
        <f t="shared" si="0"/>
        <v>122</v>
      </c>
      <c r="J36" s="104"/>
      <c r="K36" s="116">
        <f t="shared" si="1"/>
        <v>122</v>
      </c>
      <c r="L36" s="106">
        <f t="shared" si="3"/>
        <v>3</v>
      </c>
    </row>
    <row r="37" spans="1:12" s="29" customFormat="1" ht="19.5" customHeight="1">
      <c r="A37" s="44">
        <v>14</v>
      </c>
      <c r="B37" s="45"/>
      <c r="C37" s="46" t="s">
        <v>294</v>
      </c>
      <c r="D37" s="7" t="s">
        <v>136</v>
      </c>
      <c r="E37" s="104">
        <v>3</v>
      </c>
      <c r="F37" s="48">
        <v>2</v>
      </c>
      <c r="G37" s="48">
        <v>5</v>
      </c>
      <c r="H37" s="48">
        <v>1</v>
      </c>
      <c r="I37" s="115">
        <f t="shared" si="0"/>
        <v>125</v>
      </c>
      <c r="J37" s="104"/>
      <c r="K37" s="116">
        <f t="shared" si="1"/>
        <v>125</v>
      </c>
      <c r="L37" s="106">
        <f t="shared" si="3"/>
        <v>3</v>
      </c>
    </row>
    <row r="38" spans="1:12" s="29" customFormat="1" ht="19.5" customHeight="1">
      <c r="A38" s="44">
        <v>16</v>
      </c>
      <c r="B38" s="45"/>
      <c r="C38" s="46" t="s">
        <v>340</v>
      </c>
      <c r="D38" s="7" t="s">
        <v>136</v>
      </c>
      <c r="E38" s="104">
        <v>3</v>
      </c>
      <c r="F38" s="48">
        <v>2</v>
      </c>
      <c r="G38" s="48">
        <v>11</v>
      </c>
      <c r="H38" s="48">
        <v>4</v>
      </c>
      <c r="I38" s="115">
        <f t="shared" si="0"/>
        <v>131</v>
      </c>
      <c r="J38" s="104"/>
      <c r="K38" s="116">
        <f t="shared" si="1"/>
        <v>131</v>
      </c>
      <c r="L38" s="106">
        <f t="shared" si="3"/>
        <v>3</v>
      </c>
    </row>
    <row r="39" spans="1:12" s="29" customFormat="1" ht="19.5" customHeight="1">
      <c r="A39" s="44">
        <v>22</v>
      </c>
      <c r="B39" s="45"/>
      <c r="C39" s="46" t="s">
        <v>290</v>
      </c>
      <c r="D39" s="7" t="s">
        <v>136</v>
      </c>
      <c r="E39" s="104">
        <v>2</v>
      </c>
      <c r="F39" s="48">
        <v>2</v>
      </c>
      <c r="G39" s="48">
        <v>4</v>
      </c>
      <c r="H39" s="48">
        <v>8</v>
      </c>
      <c r="I39" s="115">
        <f t="shared" si="0"/>
        <v>124.1</v>
      </c>
      <c r="J39" s="104"/>
      <c r="K39" s="116">
        <f t="shared" si="1"/>
        <v>124.1</v>
      </c>
      <c r="L39" s="106">
        <f t="shared" si="3"/>
        <v>2</v>
      </c>
    </row>
    <row r="40" spans="1:12" s="29" customFormat="1" ht="19.5" customHeight="1">
      <c r="A40" s="44">
        <v>47</v>
      </c>
      <c r="B40" s="45"/>
      <c r="C40" s="46" t="s">
        <v>316</v>
      </c>
      <c r="D40" s="7" t="s">
        <v>317</v>
      </c>
      <c r="E40" s="104">
        <v>0</v>
      </c>
      <c r="F40" s="48">
        <v>99</v>
      </c>
      <c r="G40" s="48">
        <v>0</v>
      </c>
      <c r="H40" s="48">
        <v>0</v>
      </c>
      <c r="I40" s="115">
        <f t="shared" si="0"/>
        <v>5940</v>
      </c>
      <c r="J40" s="104"/>
      <c r="K40" s="116">
        <f t="shared" si="1"/>
        <v>5940</v>
      </c>
      <c r="L40" s="106">
        <f>IF(K40&gt;180,IF(K40&gt;225,E40-2,E40-1),E40)</f>
        <v>-2</v>
      </c>
    </row>
    <row r="41" spans="1:12" s="29" customFormat="1" ht="19.5" customHeight="1">
      <c r="A41" s="44">
        <v>5</v>
      </c>
      <c r="B41" s="45"/>
      <c r="C41" s="46" t="s">
        <v>295</v>
      </c>
      <c r="D41" s="7" t="s">
        <v>298</v>
      </c>
      <c r="E41" s="104">
        <v>4</v>
      </c>
      <c r="F41" s="48">
        <v>2</v>
      </c>
      <c r="G41" s="48">
        <v>5</v>
      </c>
      <c r="H41" s="48">
        <v>6</v>
      </c>
      <c r="I41" s="115">
        <f t="shared" si="0"/>
        <v>125.1</v>
      </c>
      <c r="J41" s="104"/>
      <c r="K41" s="116">
        <f t="shared" si="1"/>
        <v>125.1</v>
      </c>
      <c r="L41" s="106">
        <f>IF(K41&gt;150,IF(K41&gt;195,E41-2,E41-1),E41)</f>
        <v>4</v>
      </c>
    </row>
    <row r="42" spans="1:12" s="29" customFormat="1" ht="19.5" customHeight="1">
      <c r="A42" s="44">
        <v>26</v>
      </c>
      <c r="B42" s="45"/>
      <c r="C42" s="46" t="s">
        <v>345</v>
      </c>
      <c r="D42" s="7" t="s">
        <v>346</v>
      </c>
      <c r="E42" s="104">
        <v>3</v>
      </c>
      <c r="F42" s="48">
        <v>2</v>
      </c>
      <c r="G42" s="48">
        <v>40</v>
      </c>
      <c r="H42" s="48">
        <v>0</v>
      </c>
      <c r="I42" s="115">
        <f t="shared" si="0"/>
        <v>160</v>
      </c>
      <c r="J42" s="104"/>
      <c r="K42" s="116">
        <f t="shared" si="1"/>
        <v>160</v>
      </c>
      <c r="L42" s="106">
        <f>IF(K42&gt;150,IF(K42&gt;195,E42-2,E42-1),E42)</f>
        <v>2</v>
      </c>
    </row>
    <row r="43" spans="1:12" s="29" customFormat="1" ht="19.5" customHeight="1">
      <c r="A43" s="44">
        <v>39</v>
      </c>
      <c r="B43" s="45"/>
      <c r="C43" s="46" t="s">
        <v>319</v>
      </c>
      <c r="D43" s="7" t="s">
        <v>320</v>
      </c>
      <c r="E43" s="104">
        <v>3</v>
      </c>
      <c r="F43" s="48">
        <v>4</v>
      </c>
      <c r="G43" s="48">
        <v>36</v>
      </c>
      <c r="H43" s="48">
        <v>1</v>
      </c>
      <c r="I43" s="115">
        <f t="shared" si="0"/>
        <v>276</v>
      </c>
      <c r="J43" s="104"/>
      <c r="K43" s="116">
        <f t="shared" si="1"/>
        <v>276</v>
      </c>
      <c r="L43" s="106">
        <f>IF(K43&gt;180,IF(K43&gt;225,E43-2,E43-1),E43)</f>
        <v>1</v>
      </c>
    </row>
    <row r="44" spans="1:12" s="29" customFormat="1" ht="19.5" customHeight="1">
      <c r="A44" s="44">
        <v>1</v>
      </c>
      <c r="B44" s="45"/>
      <c r="C44" s="46" t="s">
        <v>306</v>
      </c>
      <c r="D44" s="7" t="s">
        <v>161</v>
      </c>
      <c r="E44" s="104">
        <v>5</v>
      </c>
      <c r="F44" s="48">
        <v>1</v>
      </c>
      <c r="G44" s="48">
        <v>49</v>
      </c>
      <c r="H44" s="48">
        <v>9</v>
      </c>
      <c r="I44" s="115">
        <f t="shared" si="0"/>
        <v>109.1</v>
      </c>
      <c r="J44" s="104"/>
      <c r="K44" s="116">
        <f t="shared" si="1"/>
        <v>109.1</v>
      </c>
      <c r="L44" s="106">
        <f aca="true" t="shared" si="4" ref="L44:L53">IF(K44&gt;150,IF(K44&gt;195,E44-2,E44-1),E44)</f>
        <v>5</v>
      </c>
    </row>
    <row r="45" spans="1:12" s="29" customFormat="1" ht="19.5" customHeight="1">
      <c r="A45" s="44">
        <v>23</v>
      </c>
      <c r="B45" s="45"/>
      <c r="C45" s="46" t="s">
        <v>327</v>
      </c>
      <c r="D45" s="7" t="s">
        <v>161</v>
      </c>
      <c r="E45" s="104">
        <v>2</v>
      </c>
      <c r="F45" s="48">
        <v>2</v>
      </c>
      <c r="G45" s="48">
        <v>4</v>
      </c>
      <c r="H45" s="48">
        <v>9</v>
      </c>
      <c r="I45" s="115">
        <f t="shared" si="0"/>
        <v>124.1</v>
      </c>
      <c r="J45" s="104"/>
      <c r="K45" s="116">
        <f t="shared" si="1"/>
        <v>124.1</v>
      </c>
      <c r="L45" s="106">
        <f t="shared" si="4"/>
        <v>2</v>
      </c>
    </row>
    <row r="46" spans="1:12" s="29" customFormat="1" ht="19.5" customHeight="1">
      <c r="A46" s="44">
        <v>40</v>
      </c>
      <c r="B46" s="45"/>
      <c r="C46" s="46" t="s">
        <v>350</v>
      </c>
      <c r="D46" s="7" t="s">
        <v>161</v>
      </c>
      <c r="E46" s="104">
        <v>1</v>
      </c>
      <c r="F46" s="48">
        <v>2</v>
      </c>
      <c r="G46" s="48">
        <v>50</v>
      </c>
      <c r="H46" s="48">
        <v>5</v>
      </c>
      <c r="I46" s="115">
        <f t="shared" si="0"/>
        <v>170.1</v>
      </c>
      <c r="J46" s="104"/>
      <c r="K46" s="116">
        <f t="shared" si="1"/>
        <v>170.1</v>
      </c>
      <c r="L46" s="106">
        <f t="shared" si="4"/>
        <v>0</v>
      </c>
    </row>
    <row r="47" spans="1:12" ht="19.5" customHeight="1">
      <c r="A47" s="44">
        <v>42</v>
      </c>
      <c r="B47" s="45"/>
      <c r="C47" s="46" t="s">
        <v>329</v>
      </c>
      <c r="D47" s="7" t="s">
        <v>161</v>
      </c>
      <c r="E47" s="104">
        <v>2</v>
      </c>
      <c r="F47" s="48">
        <v>3</v>
      </c>
      <c r="G47" s="48">
        <v>24</v>
      </c>
      <c r="H47" s="48">
        <v>8</v>
      </c>
      <c r="I47" s="115">
        <f t="shared" si="0"/>
        <v>204.1</v>
      </c>
      <c r="J47" s="104"/>
      <c r="K47" s="116">
        <f t="shared" si="1"/>
        <v>204.1</v>
      </c>
      <c r="L47" s="106">
        <f t="shared" si="4"/>
        <v>0</v>
      </c>
    </row>
    <row r="48" spans="1:12" ht="19.5" customHeight="1">
      <c r="A48" s="44">
        <v>46</v>
      </c>
      <c r="B48" s="45"/>
      <c r="C48" s="46" t="s">
        <v>300</v>
      </c>
      <c r="D48" s="7" t="s">
        <v>161</v>
      </c>
      <c r="E48" s="104">
        <v>0</v>
      </c>
      <c r="F48" s="48">
        <v>99</v>
      </c>
      <c r="G48" s="48">
        <v>0</v>
      </c>
      <c r="H48" s="48">
        <v>0</v>
      </c>
      <c r="I48" s="115">
        <f t="shared" si="0"/>
        <v>5940</v>
      </c>
      <c r="J48" s="104"/>
      <c r="K48" s="116">
        <f t="shared" si="1"/>
        <v>5940</v>
      </c>
      <c r="L48" s="106">
        <f t="shared" si="4"/>
        <v>-2</v>
      </c>
    </row>
    <row r="49" spans="1:12" ht="19.5" customHeight="1">
      <c r="A49" s="44">
        <v>18</v>
      </c>
      <c r="B49" s="45"/>
      <c r="C49" s="46" t="s">
        <v>360</v>
      </c>
      <c r="D49" s="7" t="s">
        <v>216</v>
      </c>
      <c r="E49" s="104">
        <v>3</v>
      </c>
      <c r="F49" s="48">
        <v>2</v>
      </c>
      <c r="G49" s="48">
        <v>18</v>
      </c>
      <c r="H49" s="48">
        <v>9</v>
      </c>
      <c r="I49" s="115">
        <f t="shared" si="0"/>
        <v>138.1</v>
      </c>
      <c r="J49" s="104"/>
      <c r="K49" s="116">
        <f t="shared" si="1"/>
        <v>138.1</v>
      </c>
      <c r="L49" s="106">
        <f t="shared" si="4"/>
        <v>3</v>
      </c>
    </row>
    <row r="50" spans="1:12" ht="19.5" customHeight="1">
      <c r="A50" s="44">
        <v>29</v>
      </c>
      <c r="B50" s="45"/>
      <c r="C50" s="46" t="s">
        <v>358</v>
      </c>
      <c r="D50" s="7" t="s">
        <v>216</v>
      </c>
      <c r="E50" s="104">
        <v>1</v>
      </c>
      <c r="F50" s="48">
        <v>2</v>
      </c>
      <c r="G50" s="48">
        <v>1</v>
      </c>
      <c r="H50" s="48">
        <v>0</v>
      </c>
      <c r="I50" s="115">
        <f t="shared" si="0"/>
        <v>121</v>
      </c>
      <c r="J50" s="104"/>
      <c r="K50" s="116">
        <f t="shared" si="1"/>
        <v>121</v>
      </c>
      <c r="L50" s="106">
        <f t="shared" si="4"/>
        <v>1</v>
      </c>
    </row>
    <row r="51" spans="1:12" ht="19.5" customHeight="1">
      <c r="A51" s="44">
        <v>8</v>
      </c>
      <c r="B51" s="45"/>
      <c r="C51" s="46" t="s">
        <v>303</v>
      </c>
      <c r="D51" s="7" t="s">
        <v>168</v>
      </c>
      <c r="E51" s="104">
        <v>4</v>
      </c>
      <c r="F51" s="48">
        <v>2</v>
      </c>
      <c r="G51" s="48">
        <v>19</v>
      </c>
      <c r="H51" s="48">
        <v>9</v>
      </c>
      <c r="I51" s="115">
        <f t="shared" si="0"/>
        <v>139.1</v>
      </c>
      <c r="J51" s="104"/>
      <c r="K51" s="116">
        <f t="shared" si="1"/>
        <v>139.1</v>
      </c>
      <c r="L51" s="106">
        <f t="shared" si="4"/>
        <v>4</v>
      </c>
    </row>
    <row r="52" spans="1:12" s="29" customFormat="1" ht="19.5" customHeight="1">
      <c r="A52" s="44">
        <v>27</v>
      </c>
      <c r="B52" s="45"/>
      <c r="C52" s="46" t="s">
        <v>304</v>
      </c>
      <c r="D52" s="7" t="s">
        <v>311</v>
      </c>
      <c r="E52" s="104">
        <v>3</v>
      </c>
      <c r="F52" s="48">
        <v>2</v>
      </c>
      <c r="G52" s="48">
        <v>47</v>
      </c>
      <c r="H52" s="48">
        <v>6</v>
      </c>
      <c r="I52" s="115">
        <f t="shared" si="0"/>
        <v>167.1</v>
      </c>
      <c r="J52" s="104"/>
      <c r="K52" s="116">
        <f t="shared" si="1"/>
        <v>167.1</v>
      </c>
      <c r="L52" s="106">
        <f t="shared" si="4"/>
        <v>2</v>
      </c>
    </row>
    <row r="53" spans="1:12" s="29" customFormat="1" ht="19.5" customHeight="1">
      <c r="A53" s="44">
        <v>30</v>
      </c>
      <c r="B53" s="45"/>
      <c r="C53" s="46" t="s">
        <v>349</v>
      </c>
      <c r="D53" s="7" t="s">
        <v>311</v>
      </c>
      <c r="E53" s="104">
        <v>1</v>
      </c>
      <c r="F53" s="48">
        <v>2</v>
      </c>
      <c r="G53" s="48">
        <v>13</v>
      </c>
      <c r="H53" s="48">
        <v>5</v>
      </c>
      <c r="I53" s="115">
        <f t="shared" si="0"/>
        <v>133.1</v>
      </c>
      <c r="J53" s="104"/>
      <c r="K53" s="116">
        <f t="shared" si="1"/>
        <v>133.1</v>
      </c>
      <c r="L53" s="106">
        <f t="shared" si="4"/>
        <v>1</v>
      </c>
    </row>
    <row r="54" spans="1:12" s="29" customFormat="1" ht="19.5" customHeight="1">
      <c r="A54" s="44">
        <v>37</v>
      </c>
      <c r="B54" s="45"/>
      <c r="C54" s="46" t="s">
        <v>321</v>
      </c>
      <c r="D54" s="7" t="s">
        <v>311</v>
      </c>
      <c r="E54" s="104">
        <v>2</v>
      </c>
      <c r="F54" s="48">
        <v>3</v>
      </c>
      <c r="G54" s="48">
        <v>28</v>
      </c>
      <c r="H54" s="48">
        <v>4</v>
      </c>
      <c r="I54" s="115">
        <f t="shared" si="0"/>
        <v>208</v>
      </c>
      <c r="J54" s="104"/>
      <c r="K54" s="116">
        <f t="shared" si="1"/>
        <v>208</v>
      </c>
      <c r="L54" s="106">
        <f>IF(K54&gt;180,IF(K54&gt;225,E54-2,E54-1),E54)</f>
        <v>1</v>
      </c>
    </row>
    <row r="55" spans="1:12" s="29" customFormat="1" ht="19.5" customHeight="1">
      <c r="A55" s="44">
        <v>38</v>
      </c>
      <c r="B55" s="45"/>
      <c r="C55" s="46" t="s">
        <v>318</v>
      </c>
      <c r="D55" s="7" t="s">
        <v>311</v>
      </c>
      <c r="E55" s="104">
        <v>3</v>
      </c>
      <c r="F55" s="48">
        <v>4</v>
      </c>
      <c r="G55" s="48">
        <v>21</v>
      </c>
      <c r="H55" s="48">
        <v>8</v>
      </c>
      <c r="I55" s="115">
        <f t="shared" si="0"/>
        <v>261.1</v>
      </c>
      <c r="J55" s="104"/>
      <c r="K55" s="116">
        <f t="shared" si="1"/>
        <v>261.1</v>
      </c>
      <c r="L55" s="106">
        <f>IF(K55&gt;180,IF(K55&gt;225,E55-2,E55-1),E55)</f>
        <v>1</v>
      </c>
    </row>
    <row r="56" spans="1:12" s="29" customFormat="1" ht="19.5" customHeight="1">
      <c r="A56" s="44">
        <v>41</v>
      </c>
      <c r="B56" s="45"/>
      <c r="C56" s="46" t="s">
        <v>338</v>
      </c>
      <c r="D56" s="5" t="s">
        <v>311</v>
      </c>
      <c r="E56" s="104">
        <v>1</v>
      </c>
      <c r="F56" s="48">
        <v>3</v>
      </c>
      <c r="G56" s="48">
        <v>8</v>
      </c>
      <c r="H56" s="48">
        <v>8</v>
      </c>
      <c r="I56" s="115">
        <f t="shared" si="0"/>
        <v>188.1</v>
      </c>
      <c r="J56" s="104"/>
      <c r="K56" s="116">
        <f t="shared" si="1"/>
        <v>188.1</v>
      </c>
      <c r="L56" s="106">
        <f>IF(K56&gt;150,IF(K56&gt;195,E56-2,E56-1),E56)</f>
        <v>0</v>
      </c>
    </row>
    <row r="57" spans="1:12" s="29" customFormat="1" ht="19.5" customHeight="1">
      <c r="A57" s="44">
        <v>48</v>
      </c>
      <c r="B57" s="45"/>
      <c r="C57" s="46" t="s">
        <v>310</v>
      </c>
      <c r="D57" s="7" t="s">
        <v>311</v>
      </c>
      <c r="E57" s="104">
        <v>0</v>
      </c>
      <c r="F57" s="48">
        <v>99</v>
      </c>
      <c r="G57" s="48">
        <v>0</v>
      </c>
      <c r="H57" s="48">
        <v>0</v>
      </c>
      <c r="I57" s="115">
        <f t="shared" si="0"/>
        <v>5940</v>
      </c>
      <c r="J57" s="104"/>
      <c r="K57" s="116">
        <f t="shared" si="1"/>
        <v>5940</v>
      </c>
      <c r="L57" s="106">
        <f>IF(K57&gt;150,IF(K57&gt;195,E57-2,E57-1),E57)</f>
        <v>-2</v>
      </c>
    </row>
    <row r="58" spans="1:12" s="29" customFormat="1" ht="19.5" customHeight="1">
      <c r="A58" s="44">
        <v>12</v>
      </c>
      <c r="B58" s="45"/>
      <c r="C58" s="46" t="s">
        <v>293</v>
      </c>
      <c r="D58" s="7" t="s">
        <v>309</v>
      </c>
      <c r="E58" s="104">
        <v>3</v>
      </c>
      <c r="F58" s="48">
        <v>1</v>
      </c>
      <c r="G58" s="48">
        <v>52</v>
      </c>
      <c r="H58" s="48">
        <v>9</v>
      </c>
      <c r="I58" s="115">
        <f t="shared" si="0"/>
        <v>112.1</v>
      </c>
      <c r="J58" s="104"/>
      <c r="K58" s="116">
        <f t="shared" si="1"/>
        <v>112.1</v>
      </c>
      <c r="L58" s="106">
        <f>IF(K58&gt;150,IF(K58&gt;195,E58-2,E58-1),E58)</f>
        <v>3</v>
      </c>
    </row>
    <row r="59" spans="1:12" s="29" customFormat="1" ht="19.5" customHeight="1">
      <c r="A59" s="44">
        <v>32</v>
      </c>
      <c r="B59" s="45"/>
      <c r="C59" s="46" t="s">
        <v>308</v>
      </c>
      <c r="D59" s="7" t="s">
        <v>309</v>
      </c>
      <c r="E59" s="104">
        <v>1</v>
      </c>
      <c r="F59" s="48">
        <v>2</v>
      </c>
      <c r="G59" s="48">
        <v>19</v>
      </c>
      <c r="H59" s="48">
        <v>4</v>
      </c>
      <c r="I59" s="115">
        <f t="shared" si="0"/>
        <v>139</v>
      </c>
      <c r="J59" s="104"/>
      <c r="K59" s="116">
        <f t="shared" si="1"/>
        <v>139</v>
      </c>
      <c r="L59" s="106">
        <f>IF(K59&gt;150,IF(K59&gt;195,E59-2,E59-1),E59)</f>
        <v>1</v>
      </c>
    </row>
    <row r="60" spans="1:12" s="29" customFormat="1" ht="19.5" customHeight="1">
      <c r="A60" s="44">
        <v>45</v>
      </c>
      <c r="B60" s="45"/>
      <c r="C60" s="46" t="s">
        <v>325</v>
      </c>
      <c r="D60" s="7" t="s">
        <v>309</v>
      </c>
      <c r="E60" s="104">
        <v>1</v>
      </c>
      <c r="F60" s="48">
        <v>6</v>
      </c>
      <c r="G60" s="48">
        <v>5</v>
      </c>
      <c r="H60" s="48">
        <v>8</v>
      </c>
      <c r="I60" s="115">
        <f t="shared" si="0"/>
        <v>365.1</v>
      </c>
      <c r="J60" s="104"/>
      <c r="K60" s="116">
        <f t="shared" si="1"/>
        <v>365.1</v>
      </c>
      <c r="L60" s="106">
        <f>IF(K60&gt;180,IF(K60&gt;225,E60-2,E60-1),E60)</f>
        <v>-1</v>
      </c>
    </row>
    <row r="61" spans="1:12" s="29" customFormat="1" ht="19.5" customHeight="1">
      <c r="A61" s="44">
        <v>9</v>
      </c>
      <c r="B61" s="45"/>
      <c r="C61" s="46" t="s">
        <v>302</v>
      </c>
      <c r="D61" s="7" t="s">
        <v>143</v>
      </c>
      <c r="E61" s="104">
        <v>3</v>
      </c>
      <c r="F61" s="48">
        <v>1</v>
      </c>
      <c r="G61" s="48">
        <v>45</v>
      </c>
      <c r="H61" s="48">
        <v>9</v>
      </c>
      <c r="I61" s="115">
        <f t="shared" si="0"/>
        <v>105.1</v>
      </c>
      <c r="J61" s="104"/>
      <c r="K61" s="116">
        <f t="shared" si="1"/>
        <v>105.1</v>
      </c>
      <c r="L61" s="106">
        <f>IF(K61&gt;150,IF(K61&gt;195,E61-2,E61-1),E61)</f>
        <v>3</v>
      </c>
    </row>
    <row r="62" spans="1:12" s="29" customFormat="1" ht="19.5" customHeight="1">
      <c r="A62" s="44">
        <v>15</v>
      </c>
      <c r="B62" s="45"/>
      <c r="C62" s="46" t="s">
        <v>292</v>
      </c>
      <c r="D62" s="7" t="s">
        <v>143</v>
      </c>
      <c r="E62" s="104">
        <v>3</v>
      </c>
      <c r="F62" s="48">
        <v>2</v>
      </c>
      <c r="G62" s="48">
        <v>6</v>
      </c>
      <c r="H62" s="48">
        <v>1</v>
      </c>
      <c r="I62" s="115">
        <f t="shared" si="0"/>
        <v>126</v>
      </c>
      <c r="J62" s="104"/>
      <c r="K62" s="116">
        <f t="shared" si="1"/>
        <v>126</v>
      </c>
      <c r="L62" s="106">
        <f>IF(K62&gt;150,IF(K62&gt;195,E62-2,E62-1),E62)</f>
        <v>3</v>
      </c>
    </row>
    <row r="63" spans="1:12" s="29" customFormat="1" ht="19.5" customHeight="1">
      <c r="A63" s="44">
        <v>44</v>
      </c>
      <c r="B63" s="45"/>
      <c r="C63" s="46" t="s">
        <v>315</v>
      </c>
      <c r="D63" s="7" t="s">
        <v>143</v>
      </c>
      <c r="E63" s="104">
        <v>1</v>
      </c>
      <c r="F63" s="48">
        <v>4</v>
      </c>
      <c r="G63" s="48">
        <v>48</v>
      </c>
      <c r="H63" s="48">
        <v>9</v>
      </c>
      <c r="I63" s="115">
        <f t="shared" si="0"/>
        <v>288.1</v>
      </c>
      <c r="J63" s="104"/>
      <c r="K63" s="116">
        <f t="shared" si="1"/>
        <v>288.1</v>
      </c>
      <c r="L63" s="106">
        <f>IF(K63&gt;180,IF(K63&gt;225,E63-2,E63-1),E63)</f>
        <v>-1</v>
      </c>
    </row>
    <row r="64" spans="1:12" s="29" customFormat="1" ht="19.5" customHeight="1">
      <c r="A64" s="44">
        <v>49</v>
      </c>
      <c r="B64" s="45"/>
      <c r="C64" s="46"/>
      <c r="D64" s="7"/>
      <c r="E64" s="104"/>
      <c r="F64" s="48"/>
      <c r="G64" s="48"/>
      <c r="H64" s="48"/>
      <c r="I64" s="115"/>
      <c r="J64" s="104"/>
      <c r="K64" s="116"/>
      <c r="L64" s="106"/>
    </row>
    <row r="65" spans="1:12" s="29" customFormat="1" ht="19.5" customHeight="1">
      <c r="A65" s="44">
        <v>50</v>
      </c>
      <c r="B65" s="28"/>
      <c r="C65" s="46"/>
      <c r="D65" s="7"/>
      <c r="E65" s="104"/>
      <c r="F65" s="48"/>
      <c r="G65" s="48"/>
      <c r="H65" s="48"/>
      <c r="I65" s="115"/>
      <c r="J65" s="104"/>
      <c r="K65" s="116"/>
      <c r="L65" s="106"/>
    </row>
    <row r="66" spans="1:12" s="29" customFormat="1" ht="19.5" customHeight="1">
      <c r="A66" s="44">
        <v>51</v>
      </c>
      <c r="B66" s="28"/>
      <c r="C66" s="46"/>
      <c r="D66" s="7"/>
      <c r="E66" s="104"/>
      <c r="F66" s="48"/>
      <c r="G66" s="48"/>
      <c r="H66" s="48"/>
      <c r="I66" s="115">
        <f>ROUND((F66*60+G66+H66*0.01),1)</f>
        <v>0</v>
      </c>
      <c r="J66" s="104"/>
      <c r="K66" s="116">
        <f>+J66+I66</f>
        <v>0</v>
      </c>
      <c r="L66" s="106">
        <f>IF(K66&gt;150,IF(K66&gt;195,E66-2,E66-1),E66)</f>
        <v>0</v>
      </c>
    </row>
    <row r="67" spans="1:12" s="29" customFormat="1" ht="19.5" customHeight="1">
      <c r="A67" s="44">
        <v>52</v>
      </c>
      <c r="B67" s="28"/>
      <c r="C67" s="46"/>
      <c r="D67" s="7"/>
      <c r="E67" s="104"/>
      <c r="F67" s="48"/>
      <c r="G67" s="48"/>
      <c r="H67" s="48"/>
      <c r="I67" s="115">
        <f>ROUND((F67*60+G67+H67*0.01),1)</f>
        <v>0</v>
      </c>
      <c r="J67" s="104"/>
      <c r="K67" s="116">
        <f>+J67+I67</f>
        <v>0</v>
      </c>
      <c r="L67" s="106">
        <f>IF(K67&gt;150,IF(K67&gt;195,E67-2,E67-1),E67)</f>
        <v>0</v>
      </c>
    </row>
    <row r="68" spans="1:12" s="29" customFormat="1" ht="19.5" customHeight="1">
      <c r="A68" s="44">
        <v>53</v>
      </c>
      <c r="B68" s="28"/>
      <c r="C68" s="46"/>
      <c r="D68" s="7"/>
      <c r="E68" s="104"/>
      <c r="F68" s="48"/>
      <c r="G68" s="48"/>
      <c r="H68" s="48"/>
      <c r="I68" s="115">
        <f>ROUND((F68*60+G68+H68*0.01),1)</f>
        <v>0</v>
      </c>
      <c r="J68" s="104"/>
      <c r="K68" s="116">
        <f>+J68+I68</f>
        <v>0</v>
      </c>
      <c r="L68" s="106">
        <f>IF(K68&gt;150,IF(K68&gt;195,E68-2,E68-1),E68)</f>
        <v>0</v>
      </c>
    </row>
    <row r="69" spans="1:12" s="29" customFormat="1" ht="19.5" customHeight="1">
      <c r="A69" s="28"/>
      <c r="B69" s="28"/>
      <c r="L69" s="108"/>
    </row>
    <row r="70" spans="1:12" s="29" customFormat="1" ht="19.5" customHeight="1">
      <c r="A70" s="28"/>
      <c r="B70" s="28"/>
      <c r="C70" s="9"/>
      <c r="L70" s="108"/>
    </row>
    <row r="71" spans="1:12" s="29" customFormat="1" ht="19.5" customHeight="1">
      <c r="A71" s="28"/>
      <c r="B71" s="28"/>
      <c r="L71" s="108"/>
    </row>
    <row r="72" spans="1:12" s="29" customFormat="1" ht="19.5" customHeight="1">
      <c r="A72" s="28"/>
      <c r="B72" s="28"/>
      <c r="L72" s="108"/>
    </row>
    <row r="73" spans="1:12" s="29" customFormat="1" ht="19.5" customHeight="1">
      <c r="A73" s="28"/>
      <c r="B73" s="28"/>
      <c r="L73" s="108"/>
    </row>
    <row r="74" spans="1:12" s="29" customFormat="1" ht="19.5" customHeight="1">
      <c r="A74" s="28"/>
      <c r="B74" s="28"/>
      <c r="L74" s="108"/>
    </row>
    <row r="75" spans="1:12" s="29" customFormat="1" ht="19.5" customHeight="1">
      <c r="A75" s="28"/>
      <c r="B75" s="28"/>
      <c r="L75" s="108"/>
    </row>
    <row r="76" spans="1:12" s="29" customFormat="1" ht="15">
      <c r="A76" s="28"/>
      <c r="B76" s="28"/>
      <c r="L76" s="108"/>
    </row>
    <row r="77" spans="1:12" s="29" customFormat="1" ht="15">
      <c r="A77" s="28"/>
      <c r="B77" s="28"/>
      <c r="L77" s="108"/>
    </row>
    <row r="78" spans="1:12" s="29" customFormat="1" ht="15">
      <c r="A78" s="28"/>
      <c r="B78" s="28"/>
      <c r="L78" s="108"/>
    </row>
    <row r="79" spans="1:12" s="29" customFormat="1" ht="15">
      <c r="A79" s="28"/>
      <c r="B79" s="28"/>
      <c r="L79" s="108"/>
    </row>
    <row r="80" spans="1:12" s="29" customFormat="1" ht="15">
      <c r="A80" s="28"/>
      <c r="B80" s="28"/>
      <c r="L80" s="108"/>
    </row>
    <row r="81" spans="1:12" s="29" customFormat="1" ht="15">
      <c r="A81" s="28"/>
      <c r="B81" s="28"/>
      <c r="L81" s="108"/>
    </row>
    <row r="82" spans="1:12" s="29" customFormat="1" ht="15">
      <c r="A82" s="28"/>
      <c r="B82" s="28"/>
      <c r="L82" s="108"/>
    </row>
    <row r="83" spans="1:12" s="29" customFormat="1" ht="15">
      <c r="A83" s="28"/>
      <c r="B83" s="28"/>
      <c r="L83" s="108"/>
    </row>
    <row r="84" spans="1:12" s="29" customFormat="1" ht="15">
      <c r="A84" s="28"/>
      <c r="B84" s="28"/>
      <c r="L84" s="108"/>
    </row>
    <row r="85" spans="1:12" s="29" customFormat="1" ht="15">
      <c r="A85" s="28"/>
      <c r="B85" s="28"/>
      <c r="L85" s="108"/>
    </row>
    <row r="86" spans="1:12" s="29" customFormat="1" ht="15">
      <c r="A86" s="28"/>
      <c r="B86" s="28"/>
      <c r="L86" s="108"/>
    </row>
    <row r="87" spans="1:12" s="29" customFormat="1" ht="15">
      <c r="A87" s="28"/>
      <c r="B87" s="28"/>
      <c r="L87" s="108"/>
    </row>
    <row r="88" spans="1:12" s="29" customFormat="1" ht="15">
      <c r="A88" s="28"/>
      <c r="B88" s="28"/>
      <c r="L88" s="108"/>
    </row>
    <row r="89" spans="1:12" s="29" customFormat="1" ht="15">
      <c r="A89" s="28"/>
      <c r="B89" s="28"/>
      <c r="L89" s="108"/>
    </row>
    <row r="90" spans="1:12" s="29" customFormat="1" ht="15">
      <c r="A90" s="28"/>
      <c r="B90" s="28"/>
      <c r="L90" s="108"/>
    </row>
    <row r="91" spans="1:12" s="29" customFormat="1" ht="15">
      <c r="A91" s="28"/>
      <c r="B91" s="28"/>
      <c r="L91" s="108"/>
    </row>
    <row r="92" spans="1:12" s="29" customFormat="1" ht="15">
      <c r="A92" s="28"/>
      <c r="B92" s="28"/>
      <c r="L92" s="108"/>
    </row>
    <row r="93" spans="1:12" s="29" customFormat="1" ht="15">
      <c r="A93" s="28"/>
      <c r="B93" s="28"/>
      <c r="L93" s="108"/>
    </row>
    <row r="94" spans="1:12" s="29" customFormat="1" ht="15">
      <c r="A94" s="28"/>
      <c r="B94" s="28"/>
      <c r="L94" s="108"/>
    </row>
  </sheetData>
  <sheetProtection selectLockedCells="1" selectUnlockedCells="1"/>
  <autoFilter ref="A15:L15"/>
  <mergeCells count="4">
    <mergeCell ref="E5:L5"/>
    <mergeCell ref="E7:L7"/>
    <mergeCell ref="E10:F10"/>
    <mergeCell ref="F14:H14"/>
  </mergeCells>
  <dataValidations count="2">
    <dataValidation type="list" allowBlank="1" showInputMessage="1" showErrorMessage="1" sqref="J16:J68">
      <formula1>"0,30,60,90,120,150"</formula1>
      <formula2>0</formula2>
    </dataValidation>
    <dataValidation type="list" allowBlank="1" showInputMessage="1" showErrorMessage="1" sqref="E16:E68">
      <formula1>"0,1,2,3,4,5"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33.7109375" style="0" bestFit="1" customWidth="1"/>
    <col min="12" max="12" width="13.140625" style="0" customWidth="1"/>
  </cols>
  <sheetData>
    <row r="1" spans="1:15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">
      <c r="A2" s="9"/>
      <c r="B2" s="9"/>
      <c r="C2" s="9"/>
      <c r="D2" s="18"/>
      <c r="E2" s="18" t="s">
        <v>47</v>
      </c>
      <c r="F2" s="18"/>
      <c r="G2" s="18"/>
      <c r="H2" s="18"/>
      <c r="I2" s="18"/>
      <c r="J2" s="18"/>
      <c r="K2" s="19"/>
      <c r="L2" s="9"/>
      <c r="M2" s="19"/>
      <c r="N2" s="9"/>
      <c r="O2" s="9"/>
    </row>
    <row r="3" spans="1:15" ht="15">
      <c r="A3" s="9"/>
      <c r="B3" s="9"/>
      <c r="C3" s="9"/>
      <c r="D3" s="20"/>
      <c r="E3" s="20" t="s">
        <v>48</v>
      </c>
      <c r="F3" s="9"/>
      <c r="G3" s="9"/>
      <c r="H3" s="9"/>
      <c r="I3" s="9"/>
      <c r="J3" s="9"/>
      <c r="K3" s="21" t="s">
        <v>49</v>
      </c>
      <c r="L3" s="9"/>
      <c r="M3" s="9"/>
      <c r="N3" s="9"/>
      <c r="O3" s="9"/>
    </row>
    <row r="4" spans="1:15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5.75">
      <c r="A5" s="22"/>
      <c r="B5" s="22"/>
      <c r="C5" s="22"/>
      <c r="D5" s="109"/>
      <c r="E5" s="171" t="s">
        <v>119</v>
      </c>
      <c r="F5" s="171"/>
      <c r="G5" s="171"/>
      <c r="H5" s="171"/>
      <c r="I5" s="171"/>
      <c r="J5" s="171"/>
      <c r="K5" s="171"/>
      <c r="L5" s="171"/>
      <c r="M5" s="171"/>
      <c r="N5" s="22"/>
      <c r="O5" s="22"/>
    </row>
    <row r="6" spans="1:15" ht="15.75">
      <c r="A6" s="22"/>
      <c r="B6" s="22"/>
      <c r="C6" s="22"/>
      <c r="D6" s="22"/>
      <c r="E6" s="18"/>
      <c r="F6" s="18"/>
      <c r="G6" s="18"/>
      <c r="H6" s="18"/>
      <c r="I6" s="18"/>
      <c r="J6" s="18"/>
      <c r="K6" s="23"/>
      <c r="L6" s="22"/>
      <c r="M6" s="22"/>
      <c r="N6" s="22"/>
      <c r="O6" s="22"/>
    </row>
    <row r="7" spans="1:15" ht="15.75">
      <c r="A7" s="22"/>
      <c r="B7" s="22"/>
      <c r="C7" s="22"/>
      <c r="D7" s="24"/>
      <c r="E7" s="171" t="s">
        <v>370</v>
      </c>
      <c r="F7" s="171"/>
      <c r="G7" s="171"/>
      <c r="H7" s="171"/>
      <c r="I7" s="171"/>
      <c r="J7" s="171"/>
      <c r="K7" s="171"/>
      <c r="L7" s="171"/>
      <c r="M7" s="171"/>
      <c r="N7" s="22"/>
      <c r="O7" s="22"/>
    </row>
    <row r="8" spans="1:15" ht="15.75">
      <c r="A8" s="22"/>
      <c r="B8" s="22"/>
      <c r="C8" s="22"/>
      <c r="D8" s="18"/>
      <c r="E8" s="18"/>
      <c r="F8" s="18"/>
      <c r="G8" s="22"/>
      <c r="H8" s="22"/>
      <c r="I8" s="22"/>
      <c r="J8" s="22"/>
      <c r="K8" s="24"/>
      <c r="L8" s="22"/>
      <c r="M8" s="24"/>
      <c r="N8" s="22"/>
      <c r="O8" s="22"/>
    </row>
    <row r="9" spans="1:15" ht="15.75">
      <c r="A9" s="22"/>
      <c r="B9" s="22"/>
      <c r="C9" s="22"/>
      <c r="D9" s="93"/>
      <c r="E9" s="23" t="s">
        <v>122</v>
      </c>
      <c r="F9" s="18"/>
      <c r="G9" s="22"/>
      <c r="H9" s="25"/>
      <c r="I9" s="25"/>
      <c r="J9" s="25"/>
      <c r="K9" s="24"/>
      <c r="L9" s="9"/>
      <c r="M9" s="22"/>
      <c r="N9" s="22"/>
      <c r="O9" s="22"/>
    </row>
    <row r="10" spans="1:15" ht="15.75">
      <c r="A10" s="9"/>
      <c r="B10" s="9"/>
      <c r="C10" s="9"/>
      <c r="D10" s="97"/>
      <c r="E10" s="172">
        <v>42890</v>
      </c>
      <c r="F10" s="172"/>
      <c r="G10" s="22"/>
      <c r="H10" s="63"/>
      <c r="I10" s="63"/>
      <c r="J10" s="26"/>
      <c r="K10" s="9"/>
      <c r="L10" s="9"/>
      <c r="M10" s="9"/>
      <c r="N10" s="9"/>
      <c r="O10" s="9"/>
    </row>
    <row r="11" spans="1:15" ht="15.75">
      <c r="A11" s="9"/>
      <c r="B11" s="9"/>
      <c r="C11" s="9"/>
      <c r="D11" s="97"/>
      <c r="E11" s="110"/>
      <c r="F11" s="110"/>
      <c r="G11" s="22"/>
      <c r="H11" s="63"/>
      <c r="I11" s="63"/>
      <c r="J11" s="26"/>
      <c r="K11" s="9"/>
      <c r="L11" s="9"/>
      <c r="M11" s="9"/>
      <c r="N11" s="9"/>
      <c r="O11" s="9"/>
    </row>
    <row r="12" spans="1:15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5" ht="13.5" thickBot="1"/>
    <row r="16" spans="1:13" ht="18.75" thickBot="1">
      <c r="A16" s="154"/>
      <c r="B16" s="155" t="s">
        <v>2</v>
      </c>
      <c r="C16" s="178" t="s">
        <v>362</v>
      </c>
      <c r="D16" s="179"/>
      <c r="E16" s="180"/>
      <c r="F16" s="178" t="s">
        <v>363</v>
      </c>
      <c r="G16" s="179"/>
      <c r="H16" s="180"/>
      <c r="I16" s="178" t="s">
        <v>364</v>
      </c>
      <c r="J16" s="179"/>
      <c r="K16" s="180"/>
      <c r="L16" s="156" t="s">
        <v>365</v>
      </c>
      <c r="M16" s="157" t="s">
        <v>107</v>
      </c>
    </row>
    <row r="17" spans="1:13" ht="18">
      <c r="A17" s="148">
        <v>1</v>
      </c>
      <c r="B17" s="149" t="s">
        <v>297</v>
      </c>
      <c r="C17" s="148">
        <v>3</v>
      </c>
      <c r="D17" s="150">
        <v>5</v>
      </c>
      <c r="E17" s="151">
        <v>10</v>
      </c>
      <c r="F17" s="148">
        <v>2</v>
      </c>
      <c r="G17" s="150">
        <v>4</v>
      </c>
      <c r="H17" s="151">
        <v>10</v>
      </c>
      <c r="I17" s="148">
        <v>1</v>
      </c>
      <c r="J17" s="150">
        <v>2</v>
      </c>
      <c r="K17" s="151">
        <v>9</v>
      </c>
      <c r="L17" s="152">
        <v>3</v>
      </c>
      <c r="M17" s="153">
        <f aca="true" t="shared" si="0" ref="M17:M26">SUM(C17:L17)</f>
        <v>49</v>
      </c>
    </row>
    <row r="18" spans="1:13" ht="18">
      <c r="A18" s="137">
        <v>2</v>
      </c>
      <c r="B18" s="142" t="s">
        <v>161</v>
      </c>
      <c r="C18" s="137">
        <v>6</v>
      </c>
      <c r="D18" s="136">
        <v>19</v>
      </c>
      <c r="E18" s="138">
        <v>21</v>
      </c>
      <c r="F18" s="137">
        <v>1</v>
      </c>
      <c r="G18" s="136">
        <v>23</v>
      </c>
      <c r="H18" s="138">
        <v>40</v>
      </c>
      <c r="I18" s="137">
        <v>4</v>
      </c>
      <c r="J18" s="136">
        <v>5</v>
      </c>
      <c r="K18" s="138">
        <v>19</v>
      </c>
      <c r="L18" s="146">
        <v>1</v>
      </c>
      <c r="M18" s="144">
        <f t="shared" si="0"/>
        <v>139</v>
      </c>
    </row>
    <row r="19" spans="1:13" ht="18">
      <c r="A19" s="137">
        <v>3</v>
      </c>
      <c r="B19" s="142" t="s">
        <v>136</v>
      </c>
      <c r="C19" s="137">
        <v>1</v>
      </c>
      <c r="D19" s="136">
        <v>17</v>
      </c>
      <c r="E19" s="138">
        <v>27</v>
      </c>
      <c r="F19" s="137">
        <v>14</v>
      </c>
      <c r="G19" s="136">
        <v>16</v>
      </c>
      <c r="H19" s="138">
        <v>22</v>
      </c>
      <c r="I19" s="137">
        <v>10</v>
      </c>
      <c r="J19" s="136">
        <v>12</v>
      </c>
      <c r="K19" s="138">
        <v>27</v>
      </c>
      <c r="L19" s="146">
        <v>4</v>
      </c>
      <c r="M19" s="144">
        <f t="shared" si="0"/>
        <v>150</v>
      </c>
    </row>
    <row r="20" spans="1:13" ht="18">
      <c r="A20" s="137">
        <v>4</v>
      </c>
      <c r="B20" s="142" t="s">
        <v>134</v>
      </c>
      <c r="C20" s="137">
        <v>9</v>
      </c>
      <c r="D20" s="136">
        <v>15</v>
      </c>
      <c r="E20" s="138">
        <v>38</v>
      </c>
      <c r="F20" s="137">
        <v>3</v>
      </c>
      <c r="G20" s="136">
        <v>7</v>
      </c>
      <c r="H20" s="138">
        <v>36</v>
      </c>
      <c r="I20" s="137">
        <v>29</v>
      </c>
      <c r="J20" s="136">
        <v>32</v>
      </c>
      <c r="K20" s="138">
        <v>43</v>
      </c>
      <c r="L20" s="146">
        <v>6</v>
      </c>
      <c r="M20" s="144">
        <f t="shared" si="0"/>
        <v>218</v>
      </c>
    </row>
    <row r="21" spans="1:13" ht="18">
      <c r="A21" s="137">
        <v>5</v>
      </c>
      <c r="B21" s="142" t="s">
        <v>143</v>
      </c>
      <c r="C21" s="137">
        <v>8</v>
      </c>
      <c r="D21" s="136">
        <v>40</v>
      </c>
      <c r="E21" s="138">
        <v>48</v>
      </c>
      <c r="F21" s="137">
        <v>9</v>
      </c>
      <c r="G21" s="136">
        <v>15</v>
      </c>
      <c r="H21" s="138">
        <v>44</v>
      </c>
      <c r="I21" s="137">
        <v>6</v>
      </c>
      <c r="J21" s="136">
        <v>7</v>
      </c>
      <c r="K21" s="138">
        <v>42</v>
      </c>
      <c r="L21" s="146">
        <v>11</v>
      </c>
      <c r="M21" s="144">
        <f t="shared" si="0"/>
        <v>230</v>
      </c>
    </row>
    <row r="22" spans="1:13" ht="18">
      <c r="A22" s="137">
        <v>6</v>
      </c>
      <c r="B22" s="142" t="s">
        <v>333</v>
      </c>
      <c r="C22" s="137">
        <v>11</v>
      </c>
      <c r="D22" s="136">
        <v>34</v>
      </c>
      <c r="E22" s="138">
        <v>36</v>
      </c>
      <c r="F22" s="137">
        <v>6</v>
      </c>
      <c r="G22" s="136">
        <v>21</v>
      </c>
      <c r="H22" s="138">
        <v>34</v>
      </c>
      <c r="I22" s="137">
        <v>11</v>
      </c>
      <c r="J22" s="136">
        <v>36</v>
      </c>
      <c r="K22" s="138">
        <v>37</v>
      </c>
      <c r="L22" s="146">
        <v>8</v>
      </c>
      <c r="M22" s="144">
        <f t="shared" si="0"/>
        <v>234</v>
      </c>
    </row>
    <row r="23" spans="1:13" ht="18">
      <c r="A23" s="137">
        <v>7</v>
      </c>
      <c r="B23" s="142" t="s">
        <v>157</v>
      </c>
      <c r="C23" s="137">
        <v>12</v>
      </c>
      <c r="D23" s="136">
        <v>32</v>
      </c>
      <c r="E23" s="138">
        <v>39</v>
      </c>
      <c r="F23" s="137">
        <v>19</v>
      </c>
      <c r="G23" s="136">
        <v>28</v>
      </c>
      <c r="H23" s="138">
        <v>31</v>
      </c>
      <c r="I23" s="137">
        <v>16</v>
      </c>
      <c r="J23" s="136">
        <v>17</v>
      </c>
      <c r="K23" s="138">
        <v>33</v>
      </c>
      <c r="L23" s="146">
        <v>9</v>
      </c>
      <c r="M23" s="144">
        <f t="shared" si="0"/>
        <v>236</v>
      </c>
    </row>
    <row r="24" spans="1:13" ht="18">
      <c r="A24" s="137">
        <v>8</v>
      </c>
      <c r="B24" s="142" t="s">
        <v>311</v>
      </c>
      <c r="C24" s="137">
        <v>7</v>
      </c>
      <c r="D24" s="136">
        <v>16</v>
      </c>
      <c r="E24" s="138">
        <v>28</v>
      </c>
      <c r="F24" s="137">
        <v>27</v>
      </c>
      <c r="G24" s="136">
        <v>30</v>
      </c>
      <c r="H24" s="138">
        <v>37</v>
      </c>
      <c r="I24" s="137">
        <v>28</v>
      </c>
      <c r="J24" s="136">
        <v>30</v>
      </c>
      <c r="K24" s="138">
        <v>34</v>
      </c>
      <c r="L24" s="146">
        <v>5</v>
      </c>
      <c r="M24" s="144">
        <f t="shared" si="0"/>
        <v>242</v>
      </c>
    </row>
    <row r="25" spans="1:13" ht="18">
      <c r="A25" s="137">
        <v>9</v>
      </c>
      <c r="B25" s="142" t="s">
        <v>141</v>
      </c>
      <c r="C25" s="137">
        <v>26</v>
      </c>
      <c r="D25" s="136">
        <v>30</v>
      </c>
      <c r="E25" s="138">
        <v>35</v>
      </c>
      <c r="F25" s="137">
        <v>12</v>
      </c>
      <c r="G25" s="136">
        <v>32</v>
      </c>
      <c r="H25" s="138">
        <v>45</v>
      </c>
      <c r="I25" s="137">
        <v>18</v>
      </c>
      <c r="J25" s="136">
        <v>22</v>
      </c>
      <c r="K25" s="138">
        <v>41</v>
      </c>
      <c r="L25" s="146">
        <v>10</v>
      </c>
      <c r="M25" s="144">
        <f t="shared" si="0"/>
        <v>271</v>
      </c>
    </row>
    <row r="26" spans="1:13" ht="18.75" thickBot="1">
      <c r="A26" s="137">
        <v>10</v>
      </c>
      <c r="B26" s="143" t="s">
        <v>216</v>
      </c>
      <c r="C26" s="139">
        <v>46</v>
      </c>
      <c r="D26" s="140">
        <v>47</v>
      </c>
      <c r="E26" s="141">
        <v>54</v>
      </c>
      <c r="F26" s="139">
        <v>18</v>
      </c>
      <c r="G26" s="140">
        <v>29</v>
      </c>
      <c r="H26" s="141">
        <v>49</v>
      </c>
      <c r="I26" s="139">
        <v>13</v>
      </c>
      <c r="J26" s="140">
        <v>25</v>
      </c>
      <c r="K26" s="141">
        <v>43</v>
      </c>
      <c r="L26" s="147">
        <v>2</v>
      </c>
      <c r="M26" s="145">
        <f t="shared" si="0"/>
        <v>326</v>
      </c>
    </row>
    <row r="27" spans="1:13" ht="18.75" thickBot="1">
      <c r="A27" s="139">
        <v>11</v>
      </c>
      <c r="B27" s="143"/>
      <c r="C27" s="139"/>
      <c r="D27" s="140"/>
      <c r="E27" s="141"/>
      <c r="F27" s="139"/>
      <c r="G27" s="140"/>
      <c r="H27" s="141"/>
      <c r="I27" s="139"/>
      <c r="J27" s="140"/>
      <c r="K27" s="141"/>
      <c r="L27" s="147"/>
      <c r="M27" s="145"/>
    </row>
    <row r="28" ht="18">
      <c r="B28" s="135"/>
    </row>
  </sheetData>
  <sheetProtection/>
  <mergeCells count="6">
    <mergeCell ref="C16:E16"/>
    <mergeCell ref="F16:H16"/>
    <mergeCell ref="I16:K16"/>
    <mergeCell ref="E5:M5"/>
    <mergeCell ref="E7:M7"/>
    <mergeCell ref="E10:F10"/>
  </mergeCells>
  <printOptions/>
  <pageMargins left="0.7" right="0.7" top="0.75" bottom="0.75" header="0.3" footer="0.3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zoomScalePageLayoutView="0" workbookViewId="0" topLeftCell="A1">
      <selection activeCell="A1" sqref="A1:F8"/>
    </sheetView>
  </sheetViews>
  <sheetFormatPr defaultColWidth="8.7109375" defaultRowHeight="19.5" customHeight="1"/>
  <cols>
    <col min="1" max="1" width="21.8515625" style="1" customWidth="1"/>
    <col min="2" max="7" width="20.8515625" style="11" customWidth="1"/>
    <col min="8" max="8" width="11.140625" style="1" bestFit="1" customWidth="1"/>
    <col min="9" max="9" width="11.7109375" style="1" bestFit="1" customWidth="1"/>
    <col min="10" max="16384" width="8.7109375" style="1" customWidth="1"/>
  </cols>
  <sheetData>
    <row r="1" spans="1:9" ht="19.5" customHeight="1">
      <c r="A1" s="168" t="s">
        <v>119</v>
      </c>
      <c r="B1" s="168"/>
      <c r="C1" s="168"/>
      <c r="D1" s="168"/>
      <c r="E1" s="168"/>
      <c r="F1" s="168"/>
      <c r="G1" s="12"/>
      <c r="H1" s="12"/>
      <c r="I1" s="12"/>
    </row>
    <row r="2" spans="1:7" ht="19.5" customHeight="1">
      <c r="A2" s="168"/>
      <c r="B2" s="168"/>
      <c r="C2" s="168"/>
      <c r="D2" s="168"/>
      <c r="E2" s="168"/>
      <c r="F2" s="168"/>
      <c r="G2" s="1"/>
    </row>
    <row r="3" spans="1:7" ht="19.5" customHeight="1">
      <c r="A3" s="169" t="s">
        <v>123</v>
      </c>
      <c r="B3" s="169"/>
      <c r="C3" s="169"/>
      <c r="D3" s="169"/>
      <c r="E3" s="169"/>
      <c r="F3" s="169"/>
      <c r="G3" s="1"/>
    </row>
    <row r="4" spans="2:9" ht="19.5" customHeight="1">
      <c r="B4" s="13" t="s">
        <v>25</v>
      </c>
      <c r="C4" s="13" t="s">
        <v>26</v>
      </c>
      <c r="D4" s="13" t="s">
        <v>27</v>
      </c>
      <c r="E4" s="13" t="s">
        <v>28</v>
      </c>
      <c r="F4" s="13" t="s">
        <v>120</v>
      </c>
      <c r="G4" s="13" t="s">
        <v>121</v>
      </c>
      <c r="H4" s="127" t="s">
        <v>130</v>
      </c>
      <c r="I4" s="127" t="s">
        <v>131</v>
      </c>
    </row>
    <row r="5" spans="2:9" ht="13.5" customHeight="1">
      <c r="B5" s="14"/>
      <c r="C5" s="14"/>
      <c r="D5" s="14"/>
      <c r="E5" s="14"/>
      <c r="F5" s="14"/>
      <c r="G5" s="14"/>
      <c r="H5" s="125"/>
      <c r="I5" s="125"/>
    </row>
    <row r="6" spans="1:9" ht="24.75" customHeight="1">
      <c r="A6" s="15" t="s">
        <v>29</v>
      </c>
      <c r="B6" s="16"/>
      <c r="C6" s="16" t="s">
        <v>203</v>
      </c>
      <c r="D6" s="16" t="s">
        <v>9</v>
      </c>
      <c r="E6" s="16" t="s">
        <v>204</v>
      </c>
      <c r="F6" s="16" t="s">
        <v>205</v>
      </c>
      <c r="G6" s="16"/>
      <c r="H6" s="127">
        <v>0.40972222222222227</v>
      </c>
      <c r="I6" s="127">
        <v>0.4513888888888889</v>
      </c>
    </row>
    <row r="7" spans="8:9" ht="19.5" customHeight="1">
      <c r="H7" s="128"/>
      <c r="I7" s="128"/>
    </row>
    <row r="8" spans="1:9" ht="24.75" customHeight="1">
      <c r="A8" s="15" t="s">
        <v>30</v>
      </c>
      <c r="B8" s="16"/>
      <c r="C8" s="16" t="s">
        <v>206</v>
      </c>
      <c r="D8" s="16" t="s">
        <v>10</v>
      </c>
      <c r="E8" s="16" t="s">
        <v>13</v>
      </c>
      <c r="F8" s="16" t="s">
        <v>207</v>
      </c>
      <c r="G8" s="16"/>
      <c r="H8" s="127">
        <v>0.4166666666666667</v>
      </c>
      <c r="I8" s="127">
        <v>0.4583333333333333</v>
      </c>
    </row>
    <row r="11" spans="1:6" ht="19.5" customHeight="1">
      <c r="A11" s="125"/>
      <c r="B11"/>
      <c r="C11"/>
      <c r="D11"/>
      <c r="E11" s="126"/>
      <c r="F11" s="126"/>
    </row>
    <row r="12" spans="1:6" ht="19.5" customHeight="1">
      <c r="A12"/>
      <c r="B12"/>
      <c r="C12"/>
      <c r="D12"/>
      <c r="E12" s="125"/>
      <c r="F12" s="125"/>
    </row>
    <row r="13" spans="1:6" ht="19.5" customHeight="1">
      <c r="A13"/>
      <c r="B13"/>
      <c r="C13"/>
      <c r="D13"/>
      <c r="E13" s="125"/>
      <c r="F13" s="125"/>
    </row>
    <row r="14" spans="1:6" ht="19.5" customHeight="1">
      <c r="A14"/>
      <c r="B14"/>
      <c r="C14"/>
      <c r="D14"/>
      <c r="E14" s="125"/>
      <c r="F14" s="125"/>
    </row>
    <row r="15" spans="1:6" ht="19.5" customHeight="1">
      <c r="A15"/>
      <c r="B15"/>
      <c r="C15"/>
      <c r="D15"/>
      <c r="E15" s="125"/>
      <c r="F15" s="125"/>
    </row>
    <row r="16" spans="1:6" ht="19.5" customHeight="1">
      <c r="A16"/>
      <c r="B16"/>
      <c r="C16"/>
      <c r="D16"/>
      <c r="E16" s="125"/>
      <c r="F16" s="125"/>
    </row>
    <row r="17" spans="1:6" ht="19.5" customHeight="1">
      <c r="A17"/>
      <c r="B17"/>
      <c r="C17"/>
      <c r="D17"/>
      <c r="E17" s="125"/>
      <c r="F17" s="125"/>
    </row>
    <row r="18" spans="1:6" ht="19.5" customHeight="1">
      <c r="A18"/>
      <c r="B18"/>
      <c r="C18"/>
      <c r="D18"/>
      <c r="E18" s="125"/>
      <c r="F18" s="125"/>
    </row>
    <row r="19" spans="1:6" ht="19.5" customHeight="1">
      <c r="A19" s="125"/>
      <c r="B19"/>
      <c r="C19"/>
      <c r="D19"/>
      <c r="E19" s="126"/>
      <c r="F19" s="126"/>
    </row>
    <row r="20" spans="1:6" ht="19.5" customHeight="1">
      <c r="A20"/>
      <c r="B20"/>
      <c r="C20"/>
      <c r="D20"/>
      <c r="E20"/>
      <c r="F20"/>
    </row>
    <row r="21" spans="1:6" ht="19.5" customHeight="1">
      <c r="A21"/>
      <c r="B21"/>
      <c r="C21"/>
      <c r="D21"/>
      <c r="E21"/>
      <c r="F21"/>
    </row>
    <row r="22" spans="1:6" ht="19.5" customHeight="1">
      <c r="A22"/>
      <c r="B22"/>
      <c r="C22"/>
      <c r="D22"/>
      <c r="E22"/>
      <c r="F22"/>
    </row>
    <row r="23" spans="1:6" ht="19.5" customHeight="1">
      <c r="A23"/>
      <c r="B23"/>
      <c r="C23"/>
      <c r="D23"/>
      <c r="E23"/>
      <c r="F23"/>
    </row>
    <row r="24" spans="1:6" ht="19.5" customHeight="1">
      <c r="A24"/>
      <c r="B24"/>
      <c r="C24"/>
      <c r="D24"/>
      <c r="E24"/>
      <c r="F24"/>
    </row>
    <row r="25" spans="1:6" ht="19.5" customHeight="1">
      <c r="A25"/>
      <c r="B25"/>
      <c r="C25"/>
      <c r="D25"/>
      <c r="E25"/>
      <c r="F25"/>
    </row>
  </sheetData>
  <sheetProtection selectLockedCells="1" selectUnlockedCells="1"/>
  <mergeCells count="2">
    <mergeCell ref="A1:F2"/>
    <mergeCell ref="A3:F3"/>
  </mergeCells>
  <printOptions/>
  <pageMargins left="1.1020833333333333" right="0.7083333333333334" top="0.7479166666666667" bottom="0.7479166666666667" header="0.5118055555555555" footer="0.5118055555555555"/>
  <pageSetup fitToHeight="1" fitToWidth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PageLayoutView="0" workbookViewId="0" topLeftCell="A1">
      <selection activeCell="A1" sqref="A1:G14"/>
    </sheetView>
  </sheetViews>
  <sheetFormatPr defaultColWidth="8.7109375" defaultRowHeight="19.5" customHeight="1"/>
  <cols>
    <col min="1" max="1" width="21.8515625" style="1" customWidth="1"/>
    <col min="2" max="7" width="20.8515625" style="11" customWidth="1"/>
    <col min="8" max="8" width="11.140625" style="1" bestFit="1" customWidth="1"/>
    <col min="9" max="9" width="11.7109375" style="1" bestFit="1" customWidth="1"/>
    <col min="10" max="16384" width="8.7109375" style="1" customWidth="1"/>
  </cols>
  <sheetData>
    <row r="1" spans="1:9" ht="19.5" customHeight="1">
      <c r="A1" s="168" t="s">
        <v>119</v>
      </c>
      <c r="B1" s="168"/>
      <c r="C1" s="168"/>
      <c r="D1" s="168"/>
      <c r="E1" s="168"/>
      <c r="F1" s="168"/>
      <c r="G1" s="12"/>
      <c r="H1" s="12"/>
      <c r="I1" s="12"/>
    </row>
    <row r="2" spans="1:7" ht="19.5" customHeight="1">
      <c r="A2" s="168"/>
      <c r="B2" s="168"/>
      <c r="C2" s="168"/>
      <c r="D2" s="168"/>
      <c r="E2" s="168"/>
      <c r="F2" s="168"/>
      <c r="G2" s="1"/>
    </row>
    <row r="3" spans="1:7" ht="19.5" customHeight="1">
      <c r="A3" s="169" t="s">
        <v>125</v>
      </c>
      <c r="B3" s="169"/>
      <c r="C3" s="169"/>
      <c r="D3" s="169"/>
      <c r="E3" s="169"/>
      <c r="F3" s="169"/>
      <c r="G3" s="1"/>
    </row>
    <row r="4" spans="2:9" ht="19.5" customHeight="1">
      <c r="B4" s="13" t="s">
        <v>25</v>
      </c>
      <c r="C4" s="13" t="s">
        <v>26</v>
      </c>
      <c r="D4" s="13" t="s">
        <v>27</v>
      </c>
      <c r="E4" s="13" t="s">
        <v>28</v>
      </c>
      <c r="F4" s="13" t="s">
        <v>120</v>
      </c>
      <c r="G4" s="13" t="s">
        <v>121</v>
      </c>
      <c r="H4" s="127" t="s">
        <v>130</v>
      </c>
      <c r="I4" s="127" t="s">
        <v>131</v>
      </c>
    </row>
    <row r="5" spans="2:9" ht="13.5" customHeight="1">
      <c r="B5" s="14"/>
      <c r="C5" s="14"/>
      <c r="D5" s="14"/>
      <c r="E5" s="14"/>
      <c r="F5" s="14"/>
      <c r="G5" s="14"/>
      <c r="H5" s="125"/>
      <c r="I5" s="125"/>
    </row>
    <row r="6" spans="1:9" ht="24.75" customHeight="1">
      <c r="A6" s="15" t="s">
        <v>29</v>
      </c>
      <c r="B6" s="16" t="s">
        <v>23</v>
      </c>
      <c r="C6" s="16" t="s">
        <v>256</v>
      </c>
      <c r="D6" s="16" t="s">
        <v>204</v>
      </c>
      <c r="E6" s="16" t="s">
        <v>40</v>
      </c>
      <c r="F6" s="16" t="s">
        <v>257</v>
      </c>
      <c r="G6" s="16" t="s">
        <v>43</v>
      </c>
      <c r="H6" s="127">
        <v>0.4930555555555556</v>
      </c>
      <c r="I6" s="127">
        <v>0.5277777777777778</v>
      </c>
    </row>
    <row r="7" spans="8:9" ht="19.5" customHeight="1">
      <c r="H7" s="128"/>
      <c r="I7" s="128"/>
    </row>
    <row r="8" spans="1:9" ht="24.75" customHeight="1">
      <c r="A8" s="15" t="s">
        <v>30</v>
      </c>
      <c r="B8" s="16" t="s">
        <v>258</v>
      </c>
      <c r="C8" s="16" t="s">
        <v>38</v>
      </c>
      <c r="D8" s="16" t="s">
        <v>18</v>
      </c>
      <c r="E8" s="16" t="s">
        <v>259</v>
      </c>
      <c r="F8" s="16" t="s">
        <v>260</v>
      </c>
      <c r="G8" s="16"/>
      <c r="H8" s="127">
        <v>0.5</v>
      </c>
      <c r="I8" s="127">
        <v>0.5347222222222222</v>
      </c>
    </row>
    <row r="9" spans="8:9" ht="19.5" customHeight="1">
      <c r="H9" s="128"/>
      <c r="I9" s="128"/>
    </row>
    <row r="10" spans="1:9" ht="24.75" customHeight="1">
      <c r="A10" s="15" t="s">
        <v>32</v>
      </c>
      <c r="B10" s="16" t="s">
        <v>261</v>
      </c>
      <c r="C10" s="16" t="s">
        <v>262</v>
      </c>
      <c r="D10" s="16" t="s">
        <v>263</v>
      </c>
      <c r="E10" s="16" t="s">
        <v>22</v>
      </c>
      <c r="F10" s="16" t="s">
        <v>264</v>
      </c>
      <c r="G10" s="16"/>
      <c r="H10" s="127">
        <v>0.5069444444444444</v>
      </c>
      <c r="I10" s="127">
        <v>0.5416666666666666</v>
      </c>
    </row>
    <row r="11" spans="8:9" ht="19.5" customHeight="1">
      <c r="H11" s="128"/>
      <c r="I11" s="128"/>
    </row>
    <row r="12" spans="1:9" ht="24.75" customHeight="1">
      <c r="A12" s="15" t="s">
        <v>33</v>
      </c>
      <c r="B12" s="16" t="s">
        <v>24</v>
      </c>
      <c r="C12" s="16" t="s">
        <v>14</v>
      </c>
      <c r="D12" s="16" t="s">
        <v>12</v>
      </c>
      <c r="E12" s="16" t="s">
        <v>265</v>
      </c>
      <c r="F12" s="16" t="s">
        <v>266</v>
      </c>
      <c r="G12" s="16"/>
      <c r="H12" s="127">
        <v>0.513888888888889</v>
      </c>
      <c r="I12" s="127">
        <v>0.548611111111111</v>
      </c>
    </row>
    <row r="14" spans="1:9" ht="24.75" customHeight="1">
      <c r="A14" s="15" t="s">
        <v>34</v>
      </c>
      <c r="B14" s="16" t="s">
        <v>15</v>
      </c>
      <c r="C14" s="16" t="s">
        <v>267</v>
      </c>
      <c r="D14" s="16" t="s">
        <v>268</v>
      </c>
      <c r="E14" s="16" t="s">
        <v>16</v>
      </c>
      <c r="F14" s="16" t="s">
        <v>42</v>
      </c>
      <c r="G14" s="16"/>
      <c r="H14" s="127">
        <v>0.5208333333333334</v>
      </c>
      <c r="I14" s="127">
        <v>0.5555555555555556</v>
      </c>
    </row>
    <row r="15" spans="1:7" ht="19.5" customHeight="1">
      <c r="A15"/>
      <c r="B15"/>
      <c r="C15"/>
      <c r="D15"/>
      <c r="E15" s="125"/>
      <c r="F15" s="125"/>
      <c r="G15"/>
    </row>
    <row r="16" spans="1:7" ht="19.5" customHeight="1">
      <c r="A16"/>
      <c r="B16"/>
      <c r="C16"/>
      <c r="D16"/>
      <c r="E16" s="125"/>
      <c r="F16" s="125"/>
      <c r="G16"/>
    </row>
    <row r="17" spans="1:7" ht="19.5" customHeight="1">
      <c r="A17" s="125"/>
      <c r="B17"/>
      <c r="C17"/>
      <c r="D17"/>
      <c r="E17" s="126"/>
      <c r="F17" s="126"/>
      <c r="G17"/>
    </row>
    <row r="18" spans="1:7" ht="19.5" customHeight="1">
      <c r="A18"/>
      <c r="B18" s="129"/>
      <c r="C18" s="129"/>
      <c r="D18" s="129"/>
      <c r="E18" s="125"/>
      <c r="F18" s="125"/>
      <c r="G18"/>
    </row>
    <row r="19" spans="1:7" ht="19.5" customHeight="1">
      <c r="A19"/>
      <c r="B19" s="129"/>
      <c r="C19" s="129"/>
      <c r="D19" s="129"/>
      <c r="E19" s="125"/>
      <c r="F19" s="125"/>
      <c r="G19"/>
    </row>
    <row r="20" spans="1:7" ht="19.5" customHeight="1">
      <c r="A20"/>
      <c r="B20"/>
      <c r="C20"/>
      <c r="D20"/>
      <c r="E20" s="125"/>
      <c r="F20" s="125"/>
      <c r="G20"/>
    </row>
    <row r="21" spans="1:7" ht="19.5" customHeight="1">
      <c r="A21"/>
      <c r="B21"/>
      <c r="C21"/>
      <c r="D21"/>
      <c r="E21" s="125"/>
      <c r="F21" s="125"/>
      <c r="G21"/>
    </row>
    <row r="22" spans="1:7" ht="19.5" customHeight="1">
      <c r="A22"/>
      <c r="B22" s="129"/>
      <c r="C22" s="129"/>
      <c r="D22" s="129"/>
      <c r="E22" s="125"/>
      <c r="F22" s="125"/>
      <c r="G22"/>
    </row>
    <row r="23" spans="1:7" ht="19.5" customHeight="1">
      <c r="A23"/>
      <c r="B23"/>
      <c r="C23"/>
      <c r="D23"/>
      <c r="E23" s="125"/>
      <c r="F23" s="125"/>
      <c r="G23"/>
    </row>
    <row r="24" spans="1:7" ht="19.5" customHeight="1">
      <c r="A24"/>
      <c r="B24"/>
      <c r="C24"/>
      <c r="D24"/>
      <c r="E24" s="125"/>
      <c r="F24" s="125"/>
      <c r="G24"/>
    </row>
    <row r="25" spans="1:7" ht="19.5" customHeight="1">
      <c r="A25" s="125"/>
      <c r="B25"/>
      <c r="C25"/>
      <c r="D25"/>
      <c r="E25" s="126"/>
      <c r="F25" s="126"/>
      <c r="G25"/>
    </row>
    <row r="26" spans="1:7" ht="19.5" customHeight="1">
      <c r="A26"/>
      <c r="B26" s="129"/>
      <c r="C26" s="129"/>
      <c r="D26" s="129"/>
      <c r="E26"/>
      <c r="F26"/>
      <c r="G26"/>
    </row>
    <row r="27" spans="1:7" ht="19.5" customHeight="1">
      <c r="A27"/>
      <c r="B27"/>
      <c r="C27"/>
      <c r="D27"/>
      <c r="E27"/>
      <c r="F27"/>
      <c r="G27"/>
    </row>
    <row r="28" spans="1:7" ht="19.5" customHeight="1">
      <c r="A28"/>
      <c r="B28"/>
      <c r="C28"/>
      <c r="D28"/>
      <c r="E28"/>
      <c r="F28"/>
      <c r="G28"/>
    </row>
    <row r="29" spans="1:7" ht="19.5" customHeight="1">
      <c r="A29"/>
      <c r="B29"/>
      <c r="C29"/>
      <c r="D29"/>
      <c r="E29"/>
      <c r="F29"/>
      <c r="G29"/>
    </row>
    <row r="30" spans="1:7" ht="19.5" customHeight="1">
      <c r="A30"/>
      <c r="B30" s="129"/>
      <c r="C30" s="129"/>
      <c r="D30" s="129"/>
      <c r="E30"/>
      <c r="F30"/>
      <c r="G30"/>
    </row>
    <row r="31" spans="1:7" ht="19.5" customHeight="1">
      <c r="A31"/>
      <c r="B31"/>
      <c r="C31"/>
      <c r="D31"/>
      <c r="E31"/>
      <c r="F31"/>
      <c r="G31"/>
    </row>
  </sheetData>
  <sheetProtection selectLockedCells="1" selectUnlockedCells="1"/>
  <mergeCells count="2">
    <mergeCell ref="A1:F2"/>
    <mergeCell ref="A3:F3"/>
  </mergeCells>
  <printOptions/>
  <pageMargins left="1.1020833333333333" right="0.7083333333333334" top="0.7479166666666667" bottom="0.7479166666666667" header="0.5118055555555555" footer="0.5118055555555555"/>
  <pageSetup fitToHeight="1" fitToWidth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zoomScalePageLayoutView="0" workbookViewId="0" topLeftCell="A1">
      <selection activeCell="A1" sqref="A1:F2"/>
    </sheetView>
  </sheetViews>
  <sheetFormatPr defaultColWidth="8.7109375" defaultRowHeight="19.5" customHeight="1"/>
  <cols>
    <col min="1" max="1" width="21.8515625" style="1" customWidth="1"/>
    <col min="2" max="7" width="20.8515625" style="11" customWidth="1"/>
    <col min="8" max="16384" width="8.7109375" style="1" customWidth="1"/>
  </cols>
  <sheetData>
    <row r="1" spans="1:9" ht="19.5" customHeight="1">
      <c r="A1" s="168" t="s">
        <v>119</v>
      </c>
      <c r="B1" s="168"/>
      <c r="C1" s="168"/>
      <c r="D1" s="168"/>
      <c r="E1" s="168"/>
      <c r="F1" s="168"/>
      <c r="G1" s="12"/>
      <c r="H1" s="12"/>
      <c r="I1" s="12"/>
    </row>
    <row r="2" spans="1:7" ht="19.5" customHeight="1">
      <c r="A2" s="168"/>
      <c r="B2" s="168"/>
      <c r="C2" s="168"/>
      <c r="D2" s="168"/>
      <c r="E2" s="168"/>
      <c r="F2" s="168"/>
      <c r="G2" s="1"/>
    </row>
    <row r="3" spans="1:7" ht="19.5" customHeight="1">
      <c r="A3" s="169" t="s">
        <v>44</v>
      </c>
      <c r="B3" s="169"/>
      <c r="C3" s="169"/>
      <c r="D3" s="169"/>
      <c r="E3" s="169"/>
      <c r="F3" s="169"/>
      <c r="G3" s="1"/>
    </row>
    <row r="4" spans="2:7" ht="19.5" customHeight="1">
      <c r="B4" s="13" t="s">
        <v>25</v>
      </c>
      <c r="C4" s="13" t="s">
        <v>26</v>
      </c>
      <c r="D4" s="13" t="s">
        <v>27</v>
      </c>
      <c r="E4" s="13" t="s">
        <v>28</v>
      </c>
      <c r="F4" s="13" t="s">
        <v>120</v>
      </c>
      <c r="G4" s="13" t="s">
        <v>121</v>
      </c>
    </row>
    <row r="5" spans="2:7" ht="13.5" customHeight="1">
      <c r="B5" s="14"/>
      <c r="C5" s="14"/>
      <c r="D5" s="14"/>
      <c r="E5" s="14"/>
      <c r="F5" s="14"/>
      <c r="G5" s="14"/>
    </row>
    <row r="6" spans="1:8" ht="60">
      <c r="A6" s="15" t="s">
        <v>29</v>
      </c>
      <c r="B6" s="130" t="s">
        <v>279</v>
      </c>
      <c r="C6" s="130"/>
      <c r="D6" s="130" t="s">
        <v>280</v>
      </c>
      <c r="E6" s="130"/>
      <c r="F6" s="130" t="s">
        <v>281</v>
      </c>
      <c r="G6" s="130"/>
      <c r="H6" s="131">
        <v>0.6041666666666666</v>
      </c>
    </row>
    <row r="7" ht="19.5" customHeight="1">
      <c r="H7" s="132"/>
    </row>
    <row r="8" spans="1:8" ht="60">
      <c r="A8" s="15" t="s">
        <v>30</v>
      </c>
      <c r="B8" s="130"/>
      <c r="C8" s="130" t="s">
        <v>269</v>
      </c>
      <c r="D8" s="130"/>
      <c r="E8" s="130" t="s">
        <v>270</v>
      </c>
      <c r="F8" s="130"/>
      <c r="G8" s="130" t="s">
        <v>271</v>
      </c>
      <c r="H8" s="131">
        <v>0.611111111111111</v>
      </c>
    </row>
    <row r="9" ht="19.5" customHeight="1">
      <c r="H9" s="133"/>
    </row>
    <row r="10" spans="1:8" ht="60">
      <c r="A10" s="15" t="s">
        <v>32</v>
      </c>
      <c r="B10" s="130" t="s">
        <v>272</v>
      </c>
      <c r="C10" s="130"/>
      <c r="D10" s="130" t="s">
        <v>273</v>
      </c>
      <c r="E10" s="130"/>
      <c r="F10" s="130" t="s">
        <v>274</v>
      </c>
      <c r="G10" s="130"/>
      <c r="H10" s="131">
        <v>0.6180555555555556</v>
      </c>
    </row>
    <row r="11" ht="19.5" customHeight="1">
      <c r="H11" s="133"/>
    </row>
    <row r="12" spans="1:8" ht="60">
      <c r="A12" s="15" t="s">
        <v>33</v>
      </c>
      <c r="B12" s="130"/>
      <c r="C12" s="130" t="s">
        <v>275</v>
      </c>
      <c r="D12" s="130"/>
      <c r="E12" s="130"/>
      <c r="F12" s="130"/>
      <c r="G12" s="130" t="s">
        <v>276</v>
      </c>
      <c r="H12" s="131">
        <v>0.625</v>
      </c>
    </row>
    <row r="13" spans="1:8" ht="19.5" customHeight="1">
      <c r="A13" s="11"/>
      <c r="H13" s="11"/>
    </row>
    <row r="14" spans="1:8" ht="45">
      <c r="A14" s="15" t="s">
        <v>34</v>
      </c>
      <c r="B14" s="130" t="s">
        <v>277</v>
      </c>
      <c r="C14" s="130"/>
      <c r="D14" s="130"/>
      <c r="E14" s="130"/>
      <c r="F14" s="130" t="s">
        <v>278</v>
      </c>
      <c r="G14" s="130"/>
      <c r="H14" s="131">
        <v>0.6319444444444444</v>
      </c>
    </row>
    <row r="16" spans="1:5" ht="19.5" customHeight="1">
      <c r="A16"/>
      <c r="B16"/>
      <c r="C16"/>
      <c r="D16" s="125"/>
      <c r="E16"/>
    </row>
  </sheetData>
  <sheetProtection selectLockedCells="1" selectUnlockedCells="1"/>
  <mergeCells count="2">
    <mergeCell ref="A1:F2"/>
    <mergeCell ref="A3:F3"/>
  </mergeCells>
  <printOptions/>
  <pageMargins left="0.9055555555555556" right="0.7083333333333334" top="0.7479166666666667" bottom="0.7479166666666667" header="0.5118055555555555" footer="0.5118055555555555"/>
  <pageSetup fitToHeight="1" fitToWidth="1"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showGridLines="0" zoomScalePageLayoutView="0" workbookViewId="0" topLeftCell="A1">
      <selection activeCell="A1" sqref="A1:F2"/>
    </sheetView>
  </sheetViews>
  <sheetFormatPr defaultColWidth="8.7109375" defaultRowHeight="19.5" customHeight="1"/>
  <cols>
    <col min="1" max="1" width="21.8515625" style="1" customWidth="1"/>
    <col min="2" max="7" width="20.8515625" style="11" customWidth="1"/>
    <col min="8" max="16384" width="8.7109375" style="1" customWidth="1"/>
  </cols>
  <sheetData>
    <row r="1" spans="1:9" ht="19.5" customHeight="1">
      <c r="A1" s="168" t="s">
        <v>119</v>
      </c>
      <c r="B1" s="168"/>
      <c r="C1" s="168"/>
      <c r="D1" s="168"/>
      <c r="E1" s="168"/>
      <c r="F1" s="168"/>
      <c r="G1" s="12"/>
      <c r="H1" s="12"/>
      <c r="I1" s="12"/>
    </row>
    <row r="2" spans="1:7" ht="19.5" customHeight="1">
      <c r="A2" s="168"/>
      <c r="B2" s="168"/>
      <c r="C2" s="168"/>
      <c r="D2" s="168"/>
      <c r="E2" s="168"/>
      <c r="F2" s="168"/>
      <c r="G2" s="1"/>
    </row>
    <row r="3" spans="1:7" ht="19.5" customHeight="1">
      <c r="A3" s="169" t="s">
        <v>45</v>
      </c>
      <c r="B3" s="169"/>
      <c r="C3" s="169"/>
      <c r="D3" s="169"/>
      <c r="E3" s="169"/>
      <c r="F3" s="169"/>
      <c r="G3" s="1"/>
    </row>
    <row r="4" spans="2:7" ht="19.5" customHeight="1">
      <c r="B4" s="13" t="s">
        <v>25</v>
      </c>
      <c r="C4" s="13" t="s">
        <v>26</v>
      </c>
      <c r="D4" s="13" t="s">
        <v>27</v>
      </c>
      <c r="E4" s="13" t="s">
        <v>28</v>
      </c>
      <c r="F4" s="13" t="s">
        <v>120</v>
      </c>
      <c r="G4" s="13" t="s">
        <v>121</v>
      </c>
    </row>
    <row r="5" spans="2:7" ht="13.5" customHeight="1">
      <c r="B5" s="14"/>
      <c r="C5" s="14"/>
      <c r="D5" s="14"/>
      <c r="E5" s="14"/>
      <c r="F5" s="14"/>
      <c r="G5" s="14"/>
    </row>
    <row r="6" spans="1:8" ht="24.75" customHeight="1">
      <c r="A6" s="15" t="s">
        <v>29</v>
      </c>
      <c r="B6" s="16" t="s">
        <v>21</v>
      </c>
      <c r="C6" s="16"/>
      <c r="D6" s="16" t="s">
        <v>38</v>
      </c>
      <c r="E6" s="16" t="s">
        <v>264</v>
      </c>
      <c r="F6" s="16"/>
      <c r="G6" s="16" t="s">
        <v>12</v>
      </c>
      <c r="H6" s="131">
        <v>0.6944444444444445</v>
      </c>
    </row>
    <row r="7" ht="19.5" customHeight="1">
      <c r="H7" s="132"/>
    </row>
    <row r="8" spans="1:8" ht="24.75" customHeight="1">
      <c r="A8" s="15" t="s">
        <v>30</v>
      </c>
      <c r="B8" s="16" t="s">
        <v>20</v>
      </c>
      <c r="C8" s="16"/>
      <c r="D8" s="16" t="s">
        <v>31</v>
      </c>
      <c r="E8" s="16" t="s">
        <v>260</v>
      </c>
      <c r="F8" s="16"/>
      <c r="G8" s="16" t="s">
        <v>180</v>
      </c>
      <c r="H8" s="131">
        <v>0.7013888888888888</v>
      </c>
    </row>
    <row r="9" ht="19.5" customHeight="1">
      <c r="H9" s="133"/>
    </row>
    <row r="10" spans="1:8" ht="24.75" customHeight="1">
      <c r="A10" s="15" t="s">
        <v>32</v>
      </c>
      <c r="B10" s="16" t="s">
        <v>22</v>
      </c>
      <c r="C10" s="16"/>
      <c r="D10" s="16" t="s">
        <v>18</v>
      </c>
      <c r="E10" s="16" t="s">
        <v>17</v>
      </c>
      <c r="F10" s="16"/>
      <c r="G10" s="16" t="s">
        <v>184</v>
      </c>
      <c r="H10" s="131">
        <v>0.7083333333333334</v>
      </c>
    </row>
    <row r="11" ht="19.5" customHeight="1">
      <c r="H11" s="133"/>
    </row>
    <row r="12" spans="1:8" ht="24.75" customHeight="1">
      <c r="A12" s="15" t="s">
        <v>33</v>
      </c>
      <c r="B12" s="16" t="s">
        <v>36</v>
      </c>
      <c r="C12" s="16"/>
      <c r="D12" s="16" t="s">
        <v>40</v>
      </c>
      <c r="E12" s="16" t="s">
        <v>35</v>
      </c>
      <c r="F12" s="16"/>
      <c r="G12" s="16" t="s">
        <v>16</v>
      </c>
      <c r="H12" s="131">
        <v>0.7152777777777778</v>
      </c>
    </row>
    <row r="13" ht="19.5" customHeight="1">
      <c r="H13" s="11"/>
    </row>
    <row r="14" spans="1:8" ht="24.75" customHeight="1">
      <c r="A14" s="15" t="s">
        <v>34</v>
      </c>
      <c r="B14" s="16" t="s">
        <v>11</v>
      </c>
      <c r="C14" s="16"/>
      <c r="D14" s="16" t="s">
        <v>15</v>
      </c>
      <c r="E14" s="16" t="s">
        <v>258</v>
      </c>
      <c r="F14" s="16"/>
      <c r="G14" s="16" t="s">
        <v>177</v>
      </c>
      <c r="H14" s="131">
        <v>0.7222222222222222</v>
      </c>
    </row>
    <row r="15" ht="19.5" customHeight="1">
      <c r="A15" s="15"/>
    </row>
    <row r="16" spans="1:8" ht="24.75" customHeight="1">
      <c r="A16" s="15" t="s">
        <v>37</v>
      </c>
      <c r="B16" s="16" t="s">
        <v>268</v>
      </c>
      <c r="C16" s="16"/>
      <c r="D16" s="16" t="s">
        <v>256</v>
      </c>
      <c r="E16" s="16" t="s">
        <v>266</v>
      </c>
      <c r="F16" s="16"/>
      <c r="G16" s="16" t="s">
        <v>265</v>
      </c>
      <c r="H16" s="131">
        <v>0.7291666666666666</v>
      </c>
    </row>
    <row r="17" ht="19.5" customHeight="1">
      <c r="H17" s="133"/>
    </row>
    <row r="18" spans="1:8" ht="24.75" customHeight="1">
      <c r="A18" s="15" t="s">
        <v>41</v>
      </c>
      <c r="B18" s="16" t="s">
        <v>39</v>
      </c>
      <c r="C18" s="16"/>
      <c r="D18" s="16" t="s">
        <v>181</v>
      </c>
      <c r="E18" s="16" t="s">
        <v>42</v>
      </c>
      <c r="F18" s="16"/>
      <c r="G18" s="16" t="s">
        <v>182</v>
      </c>
      <c r="H18" s="131">
        <v>0.7361111111111112</v>
      </c>
    </row>
    <row r="19" ht="19.5" customHeight="1">
      <c r="H19" s="133"/>
    </row>
    <row r="20" spans="1:8" ht="24.75" customHeight="1">
      <c r="A20" s="15" t="s">
        <v>46</v>
      </c>
      <c r="B20" s="16" t="s">
        <v>176</v>
      </c>
      <c r="C20" s="16"/>
      <c r="D20" s="16" t="s">
        <v>19</v>
      </c>
      <c r="E20" s="16" t="s">
        <v>183</v>
      </c>
      <c r="F20" s="16"/>
      <c r="G20" s="16" t="s">
        <v>14</v>
      </c>
      <c r="H20" s="131">
        <v>0.7430555555555555</v>
      </c>
    </row>
    <row r="21" ht="19.5" customHeight="1">
      <c r="H21" s="11"/>
    </row>
    <row r="22" spans="1:8" ht="24.75" customHeight="1">
      <c r="A22" s="15" t="s">
        <v>287</v>
      </c>
      <c r="B22" s="16" t="s">
        <v>178</v>
      </c>
      <c r="C22" s="16"/>
      <c r="D22" s="16" t="s">
        <v>267</v>
      </c>
      <c r="E22" s="16" t="s">
        <v>179</v>
      </c>
      <c r="F22" s="16"/>
      <c r="G22" s="16" t="s">
        <v>7</v>
      </c>
      <c r="H22" s="131">
        <v>0.75</v>
      </c>
    </row>
    <row r="25" spans="1:5" ht="19.5" customHeight="1">
      <c r="A25" s="125"/>
      <c r="B25"/>
      <c r="C25"/>
      <c r="D25"/>
      <c r="E25" s="126"/>
    </row>
    <row r="26" spans="1:5" ht="19.5" customHeight="1">
      <c r="A26"/>
      <c r="B26" s="129"/>
      <c r="C26" s="129"/>
      <c r="D26" s="129"/>
      <c r="E26" s="125"/>
    </row>
    <row r="27" spans="1:5" ht="19.5" customHeight="1">
      <c r="A27"/>
      <c r="B27"/>
      <c r="C27"/>
      <c r="D27"/>
      <c r="E27" s="125"/>
    </row>
    <row r="28" spans="1:5" ht="19.5" customHeight="1">
      <c r="A28"/>
      <c r="B28" s="129"/>
      <c r="C28" s="129"/>
      <c r="D28" s="129"/>
      <c r="E28" s="125"/>
    </row>
    <row r="29" spans="1:5" ht="19.5" customHeight="1">
      <c r="A29"/>
      <c r="B29" s="129"/>
      <c r="C29" s="129"/>
      <c r="D29" s="129"/>
      <c r="E29" s="125"/>
    </row>
    <row r="30" spans="1:5" ht="19.5" customHeight="1">
      <c r="A30"/>
      <c r="B30"/>
      <c r="C30"/>
      <c r="D30"/>
      <c r="E30" s="125"/>
    </row>
    <row r="31" spans="1:5" ht="19.5" customHeight="1">
      <c r="A31"/>
      <c r="B31" s="129"/>
      <c r="C31" s="129"/>
      <c r="D31" s="129"/>
      <c r="E31" s="125"/>
    </row>
    <row r="32" spans="1:5" ht="19.5" customHeight="1">
      <c r="A32"/>
      <c r="B32"/>
      <c r="C32"/>
      <c r="D32"/>
      <c r="E32" s="125"/>
    </row>
    <row r="33" spans="1:5" ht="19.5" customHeight="1">
      <c r="A33" s="125"/>
      <c r="B33"/>
      <c r="C33"/>
      <c r="D33"/>
      <c r="E33" s="125"/>
    </row>
    <row r="34" spans="1:5" ht="19.5" customHeight="1">
      <c r="A34"/>
      <c r="B34" s="129"/>
      <c r="C34" s="129"/>
      <c r="D34" s="129"/>
      <c r="E34" s="126"/>
    </row>
    <row r="35" spans="1:5" ht="19.5" customHeight="1">
      <c r="A35"/>
      <c r="B35"/>
      <c r="C35"/>
      <c r="D35"/>
      <c r="E35" s="125"/>
    </row>
    <row r="36" spans="1:5" ht="19.5" customHeight="1">
      <c r="A36"/>
      <c r="B36" s="129"/>
      <c r="C36" s="129"/>
      <c r="D36" s="129"/>
      <c r="E36" s="125"/>
    </row>
    <row r="37" spans="1:5" ht="19.5" customHeight="1">
      <c r="A37"/>
      <c r="B37" s="129"/>
      <c r="C37" s="129"/>
      <c r="D37" s="129"/>
      <c r="E37" s="125"/>
    </row>
    <row r="38" spans="1:5" ht="19.5" customHeight="1">
      <c r="A38"/>
      <c r="B38"/>
      <c r="C38"/>
      <c r="D38"/>
      <c r="E38" s="125"/>
    </row>
    <row r="39" spans="1:5" ht="19.5" customHeight="1">
      <c r="A39"/>
      <c r="B39" s="129"/>
      <c r="C39" s="129"/>
      <c r="D39" s="129"/>
      <c r="E39" s="125"/>
    </row>
    <row r="40" spans="1:5" ht="19.5" customHeight="1">
      <c r="A40"/>
      <c r="B40"/>
      <c r="C40"/>
      <c r="D40"/>
      <c r="E40" s="125"/>
    </row>
    <row r="41" spans="1:5" ht="19.5" customHeight="1">
      <c r="A41" s="125"/>
      <c r="B41"/>
      <c r="C41"/>
      <c r="D41"/>
      <c r="E41" s="126"/>
    </row>
    <row r="42" spans="1:5" ht="19.5" customHeight="1">
      <c r="A42"/>
      <c r="B42" s="129"/>
      <c r="C42" s="129"/>
      <c r="D42" s="129"/>
      <c r="E42" s="125"/>
    </row>
    <row r="43" spans="1:5" ht="19.5" customHeight="1">
      <c r="A43"/>
      <c r="B43"/>
      <c r="C43"/>
      <c r="D43"/>
      <c r="E43" s="125"/>
    </row>
    <row r="44" spans="1:5" ht="19.5" customHeight="1">
      <c r="A44"/>
      <c r="B44" s="129"/>
      <c r="C44" s="129"/>
      <c r="D44" s="129"/>
      <c r="E44" s="125"/>
    </row>
    <row r="45" spans="1:5" ht="19.5" customHeight="1">
      <c r="A45"/>
      <c r="B45" s="129"/>
      <c r="C45" s="129"/>
      <c r="D45" s="129"/>
      <c r="E45" s="125"/>
    </row>
    <row r="46" spans="1:5" ht="19.5" customHeight="1">
      <c r="A46"/>
      <c r="B46"/>
      <c r="C46"/>
      <c r="D46"/>
      <c r="E46" s="125"/>
    </row>
    <row r="47" spans="1:5" ht="19.5" customHeight="1">
      <c r="A47"/>
      <c r="B47" s="129"/>
      <c r="C47" s="129"/>
      <c r="D47" s="129"/>
      <c r="E47" s="125"/>
    </row>
    <row r="48" spans="1:5" ht="19.5" customHeight="1">
      <c r="A48"/>
      <c r="B48"/>
      <c r="C48"/>
      <c r="D48"/>
      <c r="E48" s="125"/>
    </row>
    <row r="49" spans="1:5" ht="19.5" customHeight="1">
      <c r="A49" s="125"/>
      <c r="B49"/>
      <c r="C49"/>
      <c r="D49"/>
      <c r="E49" s="125"/>
    </row>
    <row r="50" spans="1:5" ht="19.5" customHeight="1">
      <c r="A50"/>
      <c r="B50" s="129"/>
      <c r="C50" s="129"/>
      <c r="D50" s="129"/>
      <c r="E50" s="126"/>
    </row>
    <row r="51" spans="1:5" ht="19.5" customHeight="1">
      <c r="A51"/>
      <c r="B51"/>
      <c r="C51"/>
      <c r="D51"/>
      <c r="E51" s="125"/>
    </row>
    <row r="52" spans="1:5" ht="19.5" customHeight="1">
      <c r="A52"/>
      <c r="B52" s="129"/>
      <c r="C52" s="129"/>
      <c r="D52" s="129"/>
      <c r="E52" s="125"/>
    </row>
    <row r="53" spans="1:5" ht="19.5" customHeight="1">
      <c r="A53"/>
      <c r="B53" s="129"/>
      <c r="C53" s="129"/>
      <c r="D53" s="129"/>
      <c r="E53" s="125"/>
    </row>
    <row r="54" spans="1:5" ht="19.5" customHeight="1">
      <c r="A54"/>
      <c r="B54"/>
      <c r="C54"/>
      <c r="D54"/>
      <c r="E54" s="125"/>
    </row>
    <row r="55" spans="1:5" ht="19.5" customHeight="1">
      <c r="A55"/>
      <c r="B55" s="129"/>
      <c r="C55" s="129"/>
      <c r="D55" s="129"/>
      <c r="E55" s="125"/>
    </row>
    <row r="56" spans="1:5" ht="19.5" customHeight="1">
      <c r="A56"/>
      <c r="B56"/>
      <c r="C56"/>
      <c r="D56"/>
      <c r="E56" s="125"/>
    </row>
    <row r="57" spans="1:5" ht="19.5" customHeight="1">
      <c r="A57"/>
      <c r="B57"/>
      <c r="C57"/>
      <c r="D57"/>
      <c r="E57" s="125"/>
    </row>
    <row r="58" spans="1:5" ht="19.5" customHeight="1">
      <c r="A58" s="125"/>
      <c r="B58"/>
      <c r="C58"/>
      <c r="D58"/>
      <c r="E58" s="126"/>
    </row>
    <row r="59" spans="1:5" ht="19.5" customHeight="1">
      <c r="A59"/>
      <c r="B59" s="129"/>
      <c r="C59" s="129"/>
      <c r="D59" s="129"/>
      <c r="E59" s="125"/>
    </row>
    <row r="60" spans="1:5" ht="19.5" customHeight="1">
      <c r="A60"/>
      <c r="B60"/>
      <c r="C60"/>
      <c r="D60"/>
      <c r="E60" s="125"/>
    </row>
    <row r="61" spans="1:5" ht="19.5" customHeight="1">
      <c r="A61"/>
      <c r="B61" s="129"/>
      <c r="C61" s="129"/>
      <c r="D61" s="129"/>
      <c r="E61" s="125"/>
    </row>
    <row r="62" spans="1:5" ht="19.5" customHeight="1">
      <c r="A62"/>
      <c r="B62" s="129"/>
      <c r="C62" s="129"/>
      <c r="D62" s="129"/>
      <c r="E62" s="125"/>
    </row>
    <row r="63" spans="1:5" ht="19.5" customHeight="1">
      <c r="A63"/>
      <c r="B63"/>
      <c r="C63"/>
      <c r="D63"/>
      <c r="E63" s="125"/>
    </row>
    <row r="64" spans="1:5" ht="19.5" customHeight="1">
      <c r="A64"/>
      <c r="B64" s="129"/>
      <c r="C64" s="129"/>
      <c r="D64" s="129"/>
      <c r="E64" s="125"/>
    </row>
    <row r="65" spans="1:5" ht="19.5" customHeight="1">
      <c r="A65"/>
      <c r="B65"/>
      <c r="C65"/>
      <c r="D65"/>
      <c r="E65" s="125"/>
    </row>
    <row r="66" spans="1:5" ht="19.5" customHeight="1">
      <c r="A66" s="125"/>
      <c r="B66"/>
      <c r="C66"/>
      <c r="D66"/>
      <c r="E66" s="126"/>
    </row>
    <row r="67" spans="1:5" ht="19.5" customHeight="1">
      <c r="A67"/>
      <c r="B67" s="129"/>
      <c r="C67" s="129"/>
      <c r="D67" s="129"/>
      <c r="E67" s="125"/>
    </row>
    <row r="68" spans="1:5" ht="19.5" customHeight="1">
      <c r="A68"/>
      <c r="B68"/>
      <c r="C68"/>
      <c r="D68"/>
      <c r="E68" s="125"/>
    </row>
    <row r="69" spans="1:5" ht="19.5" customHeight="1">
      <c r="A69"/>
      <c r="B69" s="129"/>
      <c r="C69" s="129"/>
      <c r="D69" s="129"/>
      <c r="E69" s="125"/>
    </row>
    <row r="70" spans="1:5" ht="19.5" customHeight="1">
      <c r="A70"/>
      <c r="B70" s="129"/>
      <c r="C70" s="129"/>
      <c r="D70" s="129"/>
      <c r="E70" s="125"/>
    </row>
    <row r="71" spans="1:5" ht="19.5" customHeight="1">
      <c r="A71"/>
      <c r="B71"/>
      <c r="C71"/>
      <c r="D71"/>
      <c r="E71" s="125"/>
    </row>
    <row r="72" spans="1:5" ht="19.5" customHeight="1">
      <c r="A72"/>
      <c r="B72" s="129"/>
      <c r="C72" s="129"/>
      <c r="D72" s="129"/>
      <c r="E72" s="125"/>
    </row>
    <row r="73" spans="1:5" ht="19.5" customHeight="1">
      <c r="A73"/>
      <c r="B73"/>
      <c r="C73"/>
      <c r="D73"/>
      <c r="E73" s="125"/>
    </row>
    <row r="74" spans="1:5" ht="19.5" customHeight="1">
      <c r="A74" s="125"/>
      <c r="B74"/>
      <c r="C74"/>
      <c r="D74"/>
      <c r="E74" s="126"/>
    </row>
    <row r="75" spans="1:5" ht="19.5" customHeight="1">
      <c r="A75"/>
      <c r="B75" s="129"/>
      <c r="C75" s="129"/>
      <c r="D75" s="129"/>
      <c r="E75" s="125"/>
    </row>
    <row r="76" spans="1:5" ht="19.5" customHeight="1">
      <c r="A76"/>
      <c r="B76"/>
      <c r="C76"/>
      <c r="D76"/>
      <c r="E76" s="125"/>
    </row>
    <row r="77" spans="1:5" ht="19.5" customHeight="1">
      <c r="A77"/>
      <c r="B77" s="129"/>
      <c r="C77" s="129"/>
      <c r="D77" s="129"/>
      <c r="E77" s="125"/>
    </row>
    <row r="78" spans="1:5" ht="19.5" customHeight="1">
      <c r="A78"/>
      <c r="B78" s="129"/>
      <c r="C78" s="129"/>
      <c r="D78" s="129"/>
      <c r="E78" s="125"/>
    </row>
    <row r="79" spans="1:5" ht="19.5" customHeight="1">
      <c r="A79"/>
      <c r="B79"/>
      <c r="C79"/>
      <c r="D79"/>
      <c r="E79" s="125"/>
    </row>
    <row r="80" spans="1:5" ht="19.5" customHeight="1">
      <c r="A80"/>
      <c r="B80" s="129"/>
      <c r="C80" s="129"/>
      <c r="D80" s="129"/>
      <c r="E80" s="125"/>
    </row>
    <row r="81" spans="1:5" ht="19.5" customHeight="1">
      <c r="A81"/>
      <c r="B81"/>
      <c r="C81"/>
      <c r="D81"/>
      <c r="E81" s="125"/>
    </row>
    <row r="82" spans="1:5" ht="19.5" customHeight="1">
      <c r="A82" s="125"/>
      <c r="B82"/>
      <c r="C82"/>
      <c r="D82"/>
      <c r="E82" s="126"/>
    </row>
    <row r="83" spans="1:5" ht="19.5" customHeight="1">
      <c r="A83"/>
      <c r="B83" s="129"/>
      <c r="C83" s="129"/>
      <c r="D83" s="129"/>
      <c r="E83" s="125"/>
    </row>
    <row r="84" spans="1:5" ht="19.5" customHeight="1">
      <c r="A84"/>
      <c r="B84"/>
      <c r="C84"/>
      <c r="D84"/>
      <c r="E84" s="125"/>
    </row>
    <row r="85" spans="1:5" ht="19.5" customHeight="1">
      <c r="A85"/>
      <c r="B85" s="129"/>
      <c r="C85" s="129"/>
      <c r="D85" s="129"/>
      <c r="E85" s="125"/>
    </row>
    <row r="86" spans="1:5" ht="19.5" customHeight="1">
      <c r="A86"/>
      <c r="B86" s="129"/>
      <c r="C86" s="129"/>
      <c r="D86" s="129"/>
      <c r="E86" s="125"/>
    </row>
    <row r="87" spans="1:5" ht="19.5" customHeight="1">
      <c r="A87"/>
      <c r="B87"/>
      <c r="C87"/>
      <c r="D87"/>
      <c r="E87" s="125"/>
    </row>
    <row r="88" spans="1:5" ht="19.5" customHeight="1">
      <c r="A88"/>
      <c r="B88" s="129"/>
      <c r="C88" s="129"/>
      <c r="D88" s="129"/>
      <c r="E88" s="125"/>
    </row>
    <row r="89" spans="1:5" ht="19.5" customHeight="1">
      <c r="A89"/>
      <c r="B89"/>
      <c r="C89"/>
      <c r="D89"/>
      <c r="E89" s="125"/>
    </row>
    <row r="90" spans="1:5" ht="19.5" customHeight="1">
      <c r="A90" s="125"/>
      <c r="B90"/>
      <c r="C90"/>
      <c r="D90"/>
      <c r="E90" s="126"/>
    </row>
    <row r="91" spans="1:5" ht="19.5" customHeight="1">
      <c r="A91"/>
      <c r="B91" s="129"/>
      <c r="C91" s="129"/>
      <c r="D91" s="129"/>
      <c r="E91"/>
    </row>
    <row r="92" spans="1:5" ht="19.5" customHeight="1">
      <c r="A92"/>
      <c r="B92"/>
      <c r="C92"/>
      <c r="D92"/>
      <c r="E92"/>
    </row>
    <row r="93" spans="1:5" ht="19.5" customHeight="1">
      <c r="A93"/>
      <c r="B93" s="129"/>
      <c r="C93" s="129"/>
      <c r="D93" s="129"/>
      <c r="E93"/>
    </row>
    <row r="94" spans="1:5" ht="19.5" customHeight="1">
      <c r="A94"/>
      <c r="B94" s="129"/>
      <c r="C94" s="129"/>
      <c r="D94" s="129"/>
      <c r="E94"/>
    </row>
    <row r="95" spans="1:5" ht="19.5" customHeight="1">
      <c r="A95"/>
      <c r="B95"/>
      <c r="C95"/>
      <c r="D95"/>
      <c r="E95"/>
    </row>
    <row r="96" spans="1:5" ht="19.5" customHeight="1">
      <c r="A96"/>
      <c r="B96" s="129"/>
      <c r="C96" s="129"/>
      <c r="D96" s="129"/>
      <c r="E96"/>
    </row>
    <row r="97" spans="1:5" ht="19.5" customHeight="1">
      <c r="A97"/>
      <c r="B97"/>
      <c r="C97"/>
      <c r="D97"/>
      <c r="E97"/>
    </row>
  </sheetData>
  <sheetProtection selectLockedCells="1" selectUnlockedCells="1"/>
  <mergeCells count="2">
    <mergeCell ref="A1:F2"/>
    <mergeCell ref="A3:F3"/>
  </mergeCells>
  <printOptions/>
  <pageMargins left="1.1020833333333333" right="0.7083333333333334" top="0.7479166666666667" bottom="0.7479166666666667" header="0.5118055555555555" footer="0.5118055555555555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zoomScalePageLayoutView="0" workbookViewId="0" topLeftCell="A1">
      <selection activeCell="A1" sqref="A1:F2"/>
    </sheetView>
  </sheetViews>
  <sheetFormatPr defaultColWidth="8.7109375" defaultRowHeight="19.5" customHeight="1"/>
  <cols>
    <col min="1" max="1" width="21.8515625" style="1" customWidth="1"/>
    <col min="2" max="7" width="20.8515625" style="11" customWidth="1"/>
    <col min="8" max="16384" width="8.7109375" style="1" customWidth="1"/>
  </cols>
  <sheetData>
    <row r="1" spans="1:9" ht="19.5" customHeight="1">
      <c r="A1" s="168" t="s">
        <v>119</v>
      </c>
      <c r="B1" s="168"/>
      <c r="C1" s="168"/>
      <c r="D1" s="168"/>
      <c r="E1" s="168"/>
      <c r="F1" s="168"/>
      <c r="G1" s="12"/>
      <c r="H1" s="12"/>
      <c r="I1" s="12"/>
    </row>
    <row r="2" spans="1:7" ht="19.5" customHeight="1">
      <c r="A2" s="168"/>
      <c r="B2" s="168"/>
      <c r="C2" s="168"/>
      <c r="D2" s="168"/>
      <c r="E2" s="168"/>
      <c r="F2" s="168"/>
      <c r="G2" s="1"/>
    </row>
    <row r="3" spans="1:7" ht="19.5" customHeight="1">
      <c r="A3" s="169" t="s">
        <v>45</v>
      </c>
      <c r="B3" s="169"/>
      <c r="C3" s="169"/>
      <c r="D3" s="169"/>
      <c r="E3" s="169"/>
      <c r="F3" s="169"/>
      <c r="G3" s="1"/>
    </row>
    <row r="4" spans="2:7" ht="19.5" customHeight="1">
      <c r="B4" s="13" t="s">
        <v>25</v>
      </c>
      <c r="C4" s="13" t="s">
        <v>26</v>
      </c>
      <c r="D4" s="13" t="s">
        <v>27</v>
      </c>
      <c r="E4" s="13" t="s">
        <v>28</v>
      </c>
      <c r="F4" s="13" t="s">
        <v>120</v>
      </c>
      <c r="G4" s="13" t="s">
        <v>121</v>
      </c>
    </row>
    <row r="5" spans="2:7" ht="13.5" customHeight="1">
      <c r="B5" s="14"/>
      <c r="C5" s="14"/>
      <c r="D5" s="14"/>
      <c r="E5" s="14"/>
      <c r="F5" s="14"/>
      <c r="G5" s="14"/>
    </row>
    <row r="6" spans="1:8" ht="24.75" customHeight="1">
      <c r="A6" s="15" t="s">
        <v>29</v>
      </c>
      <c r="B6" s="16" t="s">
        <v>9</v>
      </c>
      <c r="C6" s="16"/>
      <c r="D6" s="16" t="s">
        <v>207</v>
      </c>
      <c r="E6" s="16" t="s">
        <v>203</v>
      </c>
      <c r="F6" s="16"/>
      <c r="G6" s="16" t="s">
        <v>13</v>
      </c>
      <c r="H6" s="131">
        <v>0.7569444444444445</v>
      </c>
    </row>
    <row r="8" spans="1:8" ht="24.75" customHeight="1">
      <c r="A8" s="15" t="s">
        <v>30</v>
      </c>
      <c r="B8" s="16" t="s">
        <v>206</v>
      </c>
      <c r="C8" s="16"/>
      <c r="D8" s="16" t="s">
        <v>10</v>
      </c>
      <c r="E8" s="16"/>
      <c r="F8" s="16"/>
      <c r="G8" s="16" t="s">
        <v>204</v>
      </c>
      <c r="H8" s="131">
        <v>0.7638888888888888</v>
      </c>
    </row>
    <row r="11" spans="1:5" ht="19.5" customHeight="1">
      <c r="A11" s="125"/>
      <c r="B11"/>
      <c r="C11"/>
      <c r="D11"/>
      <c r="E11" s="126"/>
    </row>
    <row r="12" spans="1:5" ht="19.5" customHeight="1">
      <c r="A12"/>
      <c r="B12" s="129"/>
      <c r="C12" s="129"/>
      <c r="D12" s="129"/>
      <c r="E12" s="125"/>
    </row>
    <row r="13" spans="1:5" ht="19.5" customHeight="1">
      <c r="A13"/>
      <c r="B13"/>
      <c r="C13"/>
      <c r="D13"/>
      <c r="E13" s="125"/>
    </row>
    <row r="14" spans="1:5" ht="19.5" customHeight="1">
      <c r="A14"/>
      <c r="B14" s="129"/>
      <c r="C14" s="129"/>
      <c r="D14" s="129"/>
      <c r="E14" s="125"/>
    </row>
    <row r="15" spans="1:5" ht="19.5" customHeight="1">
      <c r="A15"/>
      <c r="B15" s="129"/>
      <c r="C15" s="129"/>
      <c r="D15" s="129"/>
      <c r="E15" s="125"/>
    </row>
    <row r="16" spans="1:5" ht="19.5" customHeight="1">
      <c r="A16"/>
      <c r="B16"/>
      <c r="C16"/>
      <c r="D16"/>
      <c r="E16" s="125"/>
    </row>
    <row r="17" spans="1:5" ht="19.5" customHeight="1">
      <c r="A17"/>
      <c r="B17" s="129"/>
      <c r="C17" s="129"/>
      <c r="D17" s="129"/>
      <c r="E17" s="125"/>
    </row>
    <row r="18" spans="1:5" ht="19.5" customHeight="1">
      <c r="A18"/>
      <c r="B18"/>
      <c r="C18"/>
      <c r="D18"/>
      <c r="E18" s="125"/>
    </row>
    <row r="19" spans="1:5" ht="19.5" customHeight="1">
      <c r="A19" s="125"/>
      <c r="B19"/>
      <c r="C19"/>
      <c r="D19"/>
      <c r="E19" s="126"/>
    </row>
    <row r="20" spans="1:5" ht="19.5" customHeight="1">
      <c r="A20"/>
      <c r="B20" s="129"/>
      <c r="C20" s="129"/>
      <c r="D20" s="129"/>
      <c r="E20"/>
    </row>
    <row r="21" spans="1:5" ht="19.5" customHeight="1">
      <c r="A21"/>
      <c r="B21"/>
      <c r="C21"/>
      <c r="D21"/>
      <c r="E21"/>
    </row>
    <row r="22" spans="1:5" ht="19.5" customHeight="1">
      <c r="A22"/>
      <c r="B22" s="129"/>
      <c r="C22" s="129"/>
      <c r="D22" s="129"/>
      <c r="E22"/>
    </row>
    <row r="23" spans="1:5" ht="19.5" customHeight="1">
      <c r="A23"/>
      <c r="B23"/>
      <c r="C23"/>
      <c r="D23"/>
      <c r="E23"/>
    </row>
    <row r="24" spans="1:5" ht="19.5" customHeight="1">
      <c r="A24"/>
      <c r="B24"/>
      <c r="C24"/>
      <c r="D24"/>
      <c r="E24"/>
    </row>
    <row r="25" spans="1:5" ht="19.5" customHeight="1">
      <c r="A25"/>
      <c r="B25" s="129"/>
      <c r="C25" s="129"/>
      <c r="D25" s="129"/>
      <c r="E25"/>
    </row>
  </sheetData>
  <sheetProtection selectLockedCells="1" selectUnlockedCells="1"/>
  <mergeCells count="2">
    <mergeCell ref="A1:F2"/>
    <mergeCell ref="A3:F3"/>
  </mergeCells>
  <printOptions/>
  <pageMargins left="1.1020833333333333" right="0.7083333333333334" top="0.7479166666666667" bottom="0.7479166666666667" header="0.5118055555555555" footer="0.5118055555555555"/>
  <pageSetup fitToHeight="1" fitToWidth="1" horizontalDpi="300" verticalDpi="3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selection activeCell="A1" sqref="A1:F2"/>
    </sheetView>
  </sheetViews>
  <sheetFormatPr defaultColWidth="8.7109375" defaultRowHeight="19.5" customHeight="1"/>
  <cols>
    <col min="1" max="1" width="21.8515625" style="1" customWidth="1"/>
    <col min="2" max="7" width="20.8515625" style="11" customWidth="1"/>
    <col min="8" max="16384" width="8.7109375" style="1" customWidth="1"/>
  </cols>
  <sheetData>
    <row r="1" spans="1:9" ht="19.5" customHeight="1">
      <c r="A1" s="168" t="s">
        <v>119</v>
      </c>
      <c r="B1" s="168"/>
      <c r="C1" s="168"/>
      <c r="D1" s="168"/>
      <c r="E1" s="168"/>
      <c r="F1" s="168"/>
      <c r="G1" s="12"/>
      <c r="H1" s="12"/>
      <c r="I1" s="12"/>
    </row>
    <row r="2" spans="1:7" ht="19.5" customHeight="1">
      <c r="A2" s="168"/>
      <c r="B2" s="168"/>
      <c r="C2" s="168"/>
      <c r="D2" s="168"/>
      <c r="E2" s="168"/>
      <c r="F2" s="168"/>
      <c r="G2" s="1"/>
    </row>
    <row r="3" spans="1:7" ht="19.5" customHeight="1">
      <c r="A3" s="169" t="s">
        <v>128</v>
      </c>
      <c r="B3" s="169"/>
      <c r="C3" s="169"/>
      <c r="D3" s="169"/>
      <c r="E3" s="169"/>
      <c r="F3" s="169"/>
      <c r="G3" s="1"/>
    </row>
    <row r="4" spans="2:7" ht="19.5" customHeight="1">
      <c r="B4" s="13" t="s">
        <v>25</v>
      </c>
      <c r="C4" s="13" t="s">
        <v>26</v>
      </c>
      <c r="D4" s="13" t="s">
        <v>27</v>
      </c>
      <c r="E4" s="13" t="s">
        <v>28</v>
      </c>
      <c r="F4" s="13" t="s">
        <v>120</v>
      </c>
      <c r="G4" s="13" t="s">
        <v>121</v>
      </c>
    </row>
    <row r="5" spans="2:7" ht="13.5" customHeight="1">
      <c r="B5" s="14"/>
      <c r="C5" s="14"/>
      <c r="D5" s="14"/>
      <c r="E5" s="14"/>
      <c r="F5" s="14"/>
      <c r="G5" s="14"/>
    </row>
    <row r="6" spans="1:8" ht="24.75" customHeight="1">
      <c r="A6" s="15" t="s">
        <v>29</v>
      </c>
      <c r="B6" s="16" t="s">
        <v>176</v>
      </c>
      <c r="C6" s="16"/>
      <c r="D6" s="16" t="s">
        <v>21</v>
      </c>
      <c r="E6" s="16" t="s">
        <v>16</v>
      </c>
      <c r="F6" s="16"/>
      <c r="G6" s="16" t="s">
        <v>36</v>
      </c>
      <c r="H6" s="131">
        <v>0.4236111111111111</v>
      </c>
    </row>
    <row r="7" ht="19.5" customHeight="1">
      <c r="H7" s="132"/>
    </row>
    <row r="8" spans="1:8" ht="24.75" customHeight="1">
      <c r="A8" s="15" t="s">
        <v>30</v>
      </c>
      <c r="B8" s="16" t="s">
        <v>177</v>
      </c>
      <c r="C8" s="16"/>
      <c r="D8" s="16" t="s">
        <v>38</v>
      </c>
      <c r="E8" s="16" t="s">
        <v>178</v>
      </c>
      <c r="F8" s="16"/>
      <c r="G8" s="16" t="s">
        <v>267</v>
      </c>
      <c r="H8" s="131">
        <v>0.4305555555555556</v>
      </c>
    </row>
    <row r="9" ht="19.5" customHeight="1">
      <c r="H9" s="133"/>
    </row>
    <row r="10" spans="1:8" ht="24.75" customHeight="1">
      <c r="A10" s="15" t="s">
        <v>32</v>
      </c>
      <c r="B10" s="16" t="s">
        <v>184</v>
      </c>
      <c r="C10" s="16"/>
      <c r="D10" s="16" t="s">
        <v>11</v>
      </c>
      <c r="E10" s="16"/>
      <c r="F10" s="16"/>
      <c r="G10" s="16" t="s">
        <v>19</v>
      </c>
      <c r="H10" s="131">
        <v>0.4375</v>
      </c>
    </row>
    <row r="11" ht="19.5" customHeight="1">
      <c r="H11" s="133"/>
    </row>
    <row r="12" spans="1:8" ht="24.75" customHeight="1">
      <c r="A12" s="15" t="s">
        <v>33</v>
      </c>
      <c r="B12" s="16" t="s">
        <v>181</v>
      </c>
      <c r="C12" s="16"/>
      <c r="D12" s="16" t="s">
        <v>182</v>
      </c>
      <c r="E12" s="16"/>
      <c r="F12" s="16"/>
      <c r="G12" s="16" t="s">
        <v>256</v>
      </c>
      <c r="H12" s="131">
        <v>0.4444444444444444</v>
      </c>
    </row>
    <row r="13" ht="19.5" customHeight="1">
      <c r="H13" s="11"/>
    </row>
    <row r="14" spans="1:8" ht="24.75" customHeight="1">
      <c r="A14" s="15" t="s">
        <v>34</v>
      </c>
      <c r="B14" s="16" t="s">
        <v>39</v>
      </c>
      <c r="C14" s="16"/>
      <c r="D14" s="16" t="s">
        <v>7</v>
      </c>
      <c r="E14" s="16"/>
      <c r="F14" s="16"/>
      <c r="G14" s="16" t="s">
        <v>18</v>
      </c>
      <c r="H14" s="131">
        <v>0.4513888888888889</v>
      </c>
    </row>
    <row r="15" ht="19.5" customHeight="1">
      <c r="A15" s="15"/>
    </row>
    <row r="17" spans="1:5" ht="19.5" customHeight="1">
      <c r="A17" s="125"/>
      <c r="B17"/>
      <c r="C17"/>
      <c r="D17"/>
      <c r="E17" s="126"/>
    </row>
    <row r="18" spans="1:5" ht="19.5" customHeight="1">
      <c r="A18"/>
      <c r="B18" s="129"/>
      <c r="C18" s="129"/>
      <c r="D18" s="129"/>
      <c r="E18" s="125"/>
    </row>
    <row r="19" spans="1:5" ht="19.5" customHeight="1">
      <c r="A19"/>
      <c r="B19"/>
      <c r="C19"/>
      <c r="D19"/>
      <c r="E19" s="125"/>
    </row>
    <row r="20" spans="1:5" ht="19.5" customHeight="1">
      <c r="A20"/>
      <c r="B20" s="129"/>
      <c r="C20" s="129"/>
      <c r="D20" s="129"/>
      <c r="E20" s="125"/>
    </row>
    <row r="21" spans="1:5" ht="19.5" customHeight="1">
      <c r="A21"/>
      <c r="B21"/>
      <c r="C21"/>
      <c r="D21"/>
      <c r="E21" s="125"/>
    </row>
    <row r="22" spans="1:5" ht="19.5" customHeight="1">
      <c r="A22"/>
      <c r="B22"/>
      <c r="C22"/>
      <c r="D22"/>
      <c r="E22" s="125"/>
    </row>
    <row r="23" spans="1:5" ht="19.5" customHeight="1">
      <c r="A23"/>
      <c r="B23" s="129"/>
      <c r="C23" s="129"/>
      <c r="D23" s="129"/>
      <c r="E23" s="125"/>
    </row>
    <row r="24" spans="1:5" ht="19.5" customHeight="1">
      <c r="A24"/>
      <c r="B24"/>
      <c r="C24"/>
      <c r="D24"/>
      <c r="E24" s="125"/>
    </row>
    <row r="25" spans="1:5" ht="19.5" customHeight="1">
      <c r="A25" s="125"/>
      <c r="B25"/>
      <c r="C25"/>
      <c r="D25"/>
      <c r="E25" s="126"/>
    </row>
    <row r="26" spans="1:5" ht="19.5" customHeight="1">
      <c r="A26"/>
      <c r="B26" s="129"/>
      <c r="C26" s="129"/>
      <c r="D26" s="129"/>
      <c r="E26" s="125"/>
    </row>
    <row r="27" spans="1:5" ht="19.5" customHeight="1">
      <c r="A27"/>
      <c r="B27"/>
      <c r="C27"/>
      <c r="D27"/>
      <c r="E27" s="125"/>
    </row>
    <row r="28" spans="1:5" ht="19.5" customHeight="1">
      <c r="A28"/>
      <c r="B28" s="129"/>
      <c r="C28" s="129"/>
      <c r="D28" s="129"/>
      <c r="E28" s="125"/>
    </row>
    <row r="29" spans="1:5" ht="19.5" customHeight="1">
      <c r="A29"/>
      <c r="B29"/>
      <c r="C29"/>
      <c r="D29"/>
      <c r="E29" s="125"/>
    </row>
    <row r="30" spans="1:5" ht="19.5" customHeight="1">
      <c r="A30"/>
      <c r="B30"/>
      <c r="C30"/>
      <c r="D30"/>
      <c r="E30" s="125"/>
    </row>
    <row r="31" spans="1:5" ht="19.5" customHeight="1">
      <c r="A31"/>
      <c r="B31" s="129"/>
      <c r="C31" s="129"/>
      <c r="D31" s="129"/>
      <c r="E31" s="125"/>
    </row>
    <row r="32" spans="1:5" ht="19.5" customHeight="1">
      <c r="A32"/>
      <c r="B32"/>
      <c r="C32"/>
      <c r="D32"/>
      <c r="E32" s="125"/>
    </row>
    <row r="33" spans="1:5" ht="19.5" customHeight="1">
      <c r="A33" s="125"/>
      <c r="B33"/>
      <c r="C33"/>
      <c r="D33"/>
      <c r="E33" s="125"/>
    </row>
    <row r="34" spans="1:5" ht="19.5" customHeight="1">
      <c r="A34"/>
      <c r="B34" s="129"/>
      <c r="C34" s="129"/>
      <c r="D34" s="129"/>
      <c r="E34" s="126"/>
    </row>
    <row r="35" spans="1:5" ht="19.5" customHeight="1">
      <c r="A35"/>
      <c r="B35"/>
      <c r="C35"/>
      <c r="D35"/>
      <c r="E35"/>
    </row>
    <row r="36" spans="1:5" ht="19.5" customHeight="1">
      <c r="A36"/>
      <c r="B36" s="129"/>
      <c r="C36" s="129"/>
      <c r="D36" s="129"/>
      <c r="E36"/>
    </row>
    <row r="37" spans="1:5" ht="19.5" customHeight="1">
      <c r="A37"/>
      <c r="B37"/>
      <c r="C37"/>
      <c r="D37"/>
      <c r="E37"/>
    </row>
    <row r="38" spans="1:5" ht="19.5" customHeight="1">
      <c r="A38"/>
      <c r="B38"/>
      <c r="C38"/>
      <c r="D38"/>
      <c r="E38"/>
    </row>
    <row r="39" spans="1:5" ht="19.5" customHeight="1">
      <c r="A39"/>
      <c r="B39" s="129"/>
      <c r="C39" s="129"/>
      <c r="D39" s="129"/>
      <c r="E39"/>
    </row>
    <row r="40" spans="1:5" ht="19.5" customHeight="1">
      <c r="A40"/>
      <c r="B40"/>
      <c r="C40"/>
      <c r="D40"/>
      <c r="E40"/>
    </row>
  </sheetData>
  <sheetProtection selectLockedCells="1" selectUnlockedCells="1"/>
  <mergeCells count="2">
    <mergeCell ref="A1:F2"/>
    <mergeCell ref="A3:F3"/>
  </mergeCells>
  <printOptions/>
  <pageMargins left="0.53" right="0.7083333333333334" top="0.7479166666666667" bottom="0.7479166666666667" header="0.51" footer="0.5118055555555555"/>
  <pageSetup fitToHeight="1" fitToWidth="1" horizontalDpi="300" verticalDpi="3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1" sqref="A1:F2"/>
    </sheetView>
  </sheetViews>
  <sheetFormatPr defaultColWidth="8.7109375" defaultRowHeight="19.5" customHeight="1"/>
  <cols>
    <col min="1" max="1" width="21.8515625" style="1" customWidth="1"/>
    <col min="2" max="7" width="20.8515625" style="11" customWidth="1"/>
    <col min="8" max="16384" width="8.7109375" style="1" customWidth="1"/>
  </cols>
  <sheetData>
    <row r="1" spans="1:9" ht="19.5" customHeight="1">
      <c r="A1" s="168" t="s">
        <v>119</v>
      </c>
      <c r="B1" s="168"/>
      <c r="C1" s="168"/>
      <c r="D1" s="168"/>
      <c r="E1" s="168"/>
      <c r="F1" s="168"/>
      <c r="G1" s="12"/>
      <c r="H1" s="12"/>
      <c r="I1" s="12"/>
    </row>
    <row r="2" spans="1:7" ht="19.5" customHeight="1">
      <c r="A2" s="168"/>
      <c r="B2" s="168"/>
      <c r="C2" s="168"/>
      <c r="D2" s="168"/>
      <c r="E2" s="168"/>
      <c r="F2" s="168"/>
      <c r="G2" s="1"/>
    </row>
    <row r="3" spans="1:7" ht="19.5" customHeight="1">
      <c r="A3" s="169" t="s">
        <v>288</v>
      </c>
      <c r="B3" s="169"/>
      <c r="C3" s="169"/>
      <c r="D3" s="169"/>
      <c r="E3" s="169"/>
      <c r="F3" s="169"/>
      <c r="G3" s="1"/>
    </row>
    <row r="4" spans="2:7" ht="19.5" customHeight="1">
      <c r="B4" s="13" t="s">
        <v>25</v>
      </c>
      <c r="C4" s="13" t="s">
        <v>26</v>
      </c>
      <c r="D4" s="13" t="s">
        <v>27</v>
      </c>
      <c r="E4" s="13" t="s">
        <v>28</v>
      </c>
      <c r="F4" s="13" t="s">
        <v>120</v>
      </c>
      <c r="G4" s="13" t="s">
        <v>121</v>
      </c>
    </row>
    <row r="5" spans="2:7" ht="13.5" customHeight="1">
      <c r="B5" s="14"/>
      <c r="C5" s="14"/>
      <c r="D5" s="14"/>
      <c r="E5" s="14"/>
      <c r="F5" s="14"/>
      <c r="G5" s="14"/>
    </row>
    <row r="6" spans="1:8" ht="24.75" customHeight="1">
      <c r="A6" s="15" t="s">
        <v>29</v>
      </c>
      <c r="B6" s="16" t="s">
        <v>10</v>
      </c>
      <c r="C6" s="16"/>
      <c r="D6" s="16" t="s">
        <v>205</v>
      </c>
      <c r="E6" s="16" t="s">
        <v>206</v>
      </c>
      <c r="F6" s="16"/>
      <c r="G6" s="16" t="s">
        <v>204</v>
      </c>
      <c r="H6" s="131">
        <v>0.4583333333333333</v>
      </c>
    </row>
    <row r="7" ht="19.5" customHeight="1">
      <c r="H7" s="132"/>
    </row>
    <row r="8" spans="1:8" ht="24.75" customHeight="1">
      <c r="A8" s="15" t="s">
        <v>30</v>
      </c>
      <c r="B8" s="16" t="s">
        <v>9</v>
      </c>
      <c r="C8" s="16"/>
      <c r="D8" s="16" t="s">
        <v>203</v>
      </c>
      <c r="E8" s="16" t="s">
        <v>207</v>
      </c>
      <c r="F8" s="16"/>
      <c r="G8" s="16" t="s">
        <v>13</v>
      </c>
      <c r="H8" s="131">
        <v>0.46527777777777773</v>
      </c>
    </row>
    <row r="10" spans="1:5" ht="19.5" customHeight="1">
      <c r="A10" s="125"/>
      <c r="B10"/>
      <c r="C10"/>
      <c r="D10"/>
      <c r="E10" s="126"/>
    </row>
    <row r="11" spans="1:5" ht="19.5" customHeight="1">
      <c r="A11"/>
      <c r="B11" s="129"/>
      <c r="C11" s="129"/>
      <c r="D11" s="129"/>
      <c r="E11" s="125"/>
    </row>
    <row r="12" spans="1:5" ht="19.5" customHeight="1">
      <c r="A12"/>
      <c r="B12"/>
      <c r="C12"/>
      <c r="D12"/>
      <c r="E12" s="125"/>
    </row>
    <row r="13" spans="1:5" ht="19.5" customHeight="1">
      <c r="A13"/>
      <c r="B13" s="129"/>
      <c r="C13" s="129"/>
      <c r="D13" s="129"/>
      <c r="E13" s="125"/>
    </row>
    <row r="14" spans="1:5" ht="19.5" customHeight="1">
      <c r="A14"/>
      <c r="B14" s="129"/>
      <c r="C14" s="129"/>
      <c r="D14" s="129"/>
      <c r="E14" s="125"/>
    </row>
    <row r="15" spans="1:5" ht="19.5" customHeight="1">
      <c r="A15"/>
      <c r="B15"/>
      <c r="C15"/>
      <c r="D15"/>
      <c r="E15" s="125"/>
    </row>
    <row r="16" spans="1:5" ht="19.5" customHeight="1">
      <c r="A16"/>
      <c r="B16" s="129"/>
      <c r="C16" s="129"/>
      <c r="D16" s="129"/>
      <c r="E16" s="125"/>
    </row>
    <row r="17" spans="1:5" ht="19.5" customHeight="1">
      <c r="A17"/>
      <c r="B17"/>
      <c r="C17"/>
      <c r="D17"/>
      <c r="E17" s="125"/>
    </row>
    <row r="18" spans="1:5" ht="19.5" customHeight="1">
      <c r="A18" s="125"/>
      <c r="B18"/>
      <c r="C18"/>
      <c r="D18"/>
      <c r="E18" s="126"/>
    </row>
    <row r="19" spans="1:5" ht="19.5" customHeight="1">
      <c r="A19"/>
      <c r="B19" s="129"/>
      <c r="C19" s="129"/>
      <c r="D19" s="129"/>
      <c r="E19"/>
    </row>
    <row r="20" spans="1:5" ht="19.5" customHeight="1">
      <c r="A20"/>
      <c r="B20"/>
      <c r="C20"/>
      <c r="D20"/>
      <c r="E20"/>
    </row>
    <row r="21" spans="1:5" ht="19.5" customHeight="1">
      <c r="A21"/>
      <c r="B21" s="129"/>
      <c r="C21" s="129"/>
      <c r="D21" s="129"/>
      <c r="E21"/>
    </row>
    <row r="22" spans="1:5" ht="19.5" customHeight="1">
      <c r="A22"/>
      <c r="B22" s="129"/>
      <c r="C22" s="129"/>
      <c r="D22" s="129"/>
      <c r="E22"/>
    </row>
    <row r="23" spans="1:5" ht="19.5" customHeight="1">
      <c r="A23"/>
      <c r="B23"/>
      <c r="C23"/>
      <c r="D23"/>
      <c r="E23"/>
    </row>
    <row r="24" spans="1:5" ht="19.5" customHeight="1">
      <c r="A24"/>
      <c r="B24" s="129"/>
      <c r="C24" s="129"/>
      <c r="D24" s="129"/>
      <c r="E24"/>
    </row>
    <row r="25" spans="1:5" ht="19.5" customHeight="1">
      <c r="A25"/>
      <c r="B25"/>
      <c r="C25"/>
      <c r="D25"/>
      <c r="E25"/>
    </row>
    <row r="26" spans="1:5" ht="19.5" customHeight="1">
      <c r="A26"/>
      <c r="B26"/>
      <c r="C26"/>
      <c r="D26"/>
      <c r="E26"/>
    </row>
  </sheetData>
  <sheetProtection selectLockedCells="1" selectUnlockedCells="1"/>
  <mergeCells count="2">
    <mergeCell ref="A1:F2"/>
    <mergeCell ref="A3:F3"/>
  </mergeCells>
  <printOptions/>
  <pageMargins left="1.1020833333333333" right="0.7083333333333334" top="0.7479166666666667" bottom="0.7479166666666667" header="0.5118055555555555" footer="0.5118055555555555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Limer</dc:creator>
  <cp:keywords/>
  <dc:description/>
  <cp:lastModifiedBy>Fabio Savi</cp:lastModifiedBy>
  <cp:lastPrinted>2017-06-04T11:18:31Z</cp:lastPrinted>
  <dcterms:created xsi:type="dcterms:W3CDTF">2017-04-08T17:48:28Z</dcterms:created>
  <dcterms:modified xsi:type="dcterms:W3CDTF">2017-06-04T11:19:19Z</dcterms:modified>
  <cp:category/>
  <cp:version/>
  <cp:contentType/>
  <cp:contentStatus/>
</cp:coreProperties>
</file>